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249.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105.xml" ContentType="application/vnd.openxmlformats-officedocument.spreadsheetml.revisionLog+xml"/>
  <Override PartName="/xl/revisions/revisionLog21.xml" ContentType="application/vnd.openxmlformats-officedocument.spreadsheetml.revisionLog+xml"/>
  <Override PartName="/xl/revisions/revisionLog42.xml" ContentType="application/vnd.openxmlformats-officedocument.spreadsheetml.revisionLog+xml"/>
  <Override PartName="/xl/revisions/revisionLog63.xml" ContentType="application/vnd.openxmlformats-officedocument.spreadsheetml.revisionLog+xml"/>
  <Override PartName="/xl/revisions/revisionLog84.xml" ContentType="application/vnd.openxmlformats-officedocument.spreadsheetml.revisionLog+xml"/>
  <Override PartName="/xl/revisions/revisionLog126.xml" ContentType="application/vnd.openxmlformats-officedocument.spreadsheetml.revisionLog+xml"/>
  <Override PartName="/xl/revisions/revisionLog147.xml" ContentType="application/vnd.openxmlformats-officedocument.spreadsheetml.revisionLog+xml"/>
  <Override PartName="/xl/revisions/revisionLog158.xml" ContentType="application/vnd.openxmlformats-officedocument.spreadsheetml.revisionLog+xml"/>
  <Override PartName="/xl/revisions/revisionLog179.xml" ContentType="application/vnd.openxmlformats-officedocument.spreadsheetml.revisionLog+xml"/>
  <Override PartName="/xl/revisions/revisionLog193.xml" ContentType="application/vnd.openxmlformats-officedocument.spreadsheetml.revisionLog+xml"/>
  <Override PartName="/xl/revisions/revisionLog214.xml" ContentType="application/vnd.openxmlformats-officedocument.spreadsheetml.revisionLog+xml"/>
  <Override PartName="/xl/revisions/revisionLog235.xml" ContentType="application/vnd.openxmlformats-officedocument.spreadsheetml.revisionLog+xml"/>
  <Override PartName="/xl/revisions/revisionLog7.xml" ContentType="application/vnd.openxmlformats-officedocument.spreadsheetml.revisionLog+xml"/>
  <Override PartName="/xl/revisions/revisionLog32.xml" ContentType="application/vnd.openxmlformats-officedocument.spreadsheetml.revisionLog+xml"/>
  <Override PartName="/xl/revisions/revisionLog53.xml" ContentType="application/vnd.openxmlformats-officedocument.spreadsheetml.revisionLog+xml"/>
  <Override PartName="/xl/revisions/revisionLog74.xml" ContentType="application/vnd.openxmlformats-officedocument.spreadsheetml.revisionLog+xml"/>
  <Override PartName="/xl/revisions/revisionLog116.xml" ContentType="application/vnd.openxmlformats-officedocument.spreadsheetml.revisionLog+xml"/>
  <Override PartName="/xl/revisions/revisionLog137.xml" ContentType="application/vnd.openxmlformats-officedocument.spreadsheetml.revisionLog+xml"/>
  <Override PartName="/xl/revisions/revisionLog95.xml" ContentType="application/vnd.openxmlformats-officedocument.spreadsheetml.revisionLog+xml"/>
  <Override PartName="/xl/revisions/revisionLog148.xml" ContentType="application/vnd.openxmlformats-officedocument.spreadsheetml.revisionLog+xml"/>
  <Override PartName="/xl/revisions/revisionLog169.xml" ContentType="application/vnd.openxmlformats-officedocument.spreadsheetml.revisionLog+xml"/>
  <Override PartName="/xl/revisions/revisionLog204.xml" ContentType="application/vnd.openxmlformats-officedocument.spreadsheetml.revisionLog+xml"/>
  <Override PartName="/xl/revisions/revisionLog225.xml" ContentType="application/vnd.openxmlformats-officedocument.spreadsheetml.revisionLog+xml"/>
  <Override PartName="/xl/revisions/revisionLog246.xml" ContentType="application/vnd.openxmlformats-officedocument.spreadsheetml.revisionLog+xml"/>
  <Override PartName="/xl/revisions/revisionLog22.xml" ContentType="application/vnd.openxmlformats-officedocument.spreadsheetml.revisionLog+xml"/>
  <Override PartName="/xl/revisions/revisionLog43.xml" ContentType="application/vnd.openxmlformats-officedocument.spreadsheetml.revisionLog+xml"/>
  <Override PartName="/xl/revisions/revisionLog64.xml" ContentType="application/vnd.openxmlformats-officedocument.spreadsheetml.revisionLog+xml"/>
  <Override PartName="/xl/revisions/revisionLog106.xml" ContentType="application/vnd.openxmlformats-officedocument.spreadsheetml.revisionLog+xml"/>
  <Override PartName="/xl/revisions/revisionLog127.xml" ContentType="application/vnd.openxmlformats-officedocument.spreadsheetml.revisionLog+xml"/>
  <Override PartName="/xl/revisions/revisionLog85.xml" ContentType="application/vnd.openxmlformats-officedocument.spreadsheetml.revisionLog+xml"/>
  <Override PartName="/xl/revisions/revisionLog138.xml" ContentType="application/vnd.openxmlformats-officedocument.spreadsheetml.revisionLog+xml"/>
  <Override PartName="/xl/revisions/revisionLog159.xml" ContentType="application/vnd.openxmlformats-officedocument.spreadsheetml.revisionLog+xml"/>
  <Override PartName="/xl/revisions/revisionLog180.xml" ContentType="application/vnd.openxmlformats-officedocument.spreadsheetml.revisionLog+xml"/>
  <Override PartName="/xl/revisions/revisionLog194.xml" ContentType="application/vnd.openxmlformats-officedocument.spreadsheetml.revisionLog+xml"/>
  <Override PartName="/xl/revisions/revisionLog215.xml" ContentType="application/vnd.openxmlformats-officedocument.spreadsheetml.revisionLog+xml"/>
  <Override PartName="/xl/revisions/revisionLog236.xml" ContentType="application/vnd.openxmlformats-officedocument.spreadsheetml.revisionLog+xml"/>
  <Override PartName="/xl/revisions/revisionLog33.xml" ContentType="application/vnd.openxmlformats-officedocument.spreadsheetml.revisionLog+xml"/>
  <Override PartName="/xl/revisions/revisionLog8.xml" ContentType="application/vnd.openxmlformats-officedocument.spreadsheetml.revisionLog+xml"/>
  <Override PartName="/xl/revisions/revisionLog117.xml" ContentType="application/vnd.openxmlformats-officedocument.spreadsheetml.revisionLog+xml"/>
  <Override PartName="/xl/revisions/revisionLog54.xml" ContentType="application/vnd.openxmlformats-officedocument.spreadsheetml.revisionLog+xml"/>
  <Override PartName="/xl/revisions/revisionLog75.xml" ContentType="application/vnd.openxmlformats-officedocument.spreadsheetml.revisionLog+xml"/>
  <Override PartName="/xl/revisions/revisionLog96.xml" ContentType="application/vnd.openxmlformats-officedocument.spreadsheetml.revisionLog+xml"/>
  <Override PartName="/xl/revisions/revisionLog128.xml" ContentType="application/vnd.openxmlformats-officedocument.spreadsheetml.revisionLog+xml"/>
  <Override PartName="/xl/revisions/revisionLog149.xml" ContentType="application/vnd.openxmlformats-officedocument.spreadsheetml.revisionLog+xml"/>
  <Override PartName="/xl/revisions/revisionLog170.xml" ContentType="application/vnd.openxmlformats-officedocument.spreadsheetml.revisionLog+xml"/>
  <Override PartName="/xl/revisions/revisionLog205.xml" ContentType="application/vnd.openxmlformats-officedocument.spreadsheetml.revisionLog+xml"/>
  <Override PartName="/xl/revisions/revisionLog226.xml" ContentType="application/vnd.openxmlformats-officedocument.spreadsheetml.revisionLog+xml"/>
  <Override PartName="/xl/revisions/revisionLog247.xml" ContentType="application/vnd.openxmlformats-officedocument.spreadsheetml.revisionLog+xml"/>
  <Override PartName="/xl/revisions/revisionLog23.xml" ContentType="application/vnd.openxmlformats-officedocument.spreadsheetml.revisionLog+xml"/>
  <Override PartName="/xl/revisions/revisionLog107.xml" ContentType="application/vnd.openxmlformats-officedocument.spreadsheetml.revisionLog+xml"/>
  <Override PartName="/xl/revisions/revisionLog44.xml" ContentType="application/vnd.openxmlformats-officedocument.spreadsheetml.revisionLog+xml"/>
  <Override PartName="/xl/revisions/revisionLog65.xml" ContentType="application/vnd.openxmlformats-officedocument.spreadsheetml.revisionLog+xml"/>
  <Override PartName="/xl/revisions/revisionLog86.xml" ContentType="application/vnd.openxmlformats-officedocument.spreadsheetml.revisionLog+xml"/>
  <Override PartName="/xl/revisions/revisionLog118.xml" ContentType="application/vnd.openxmlformats-officedocument.spreadsheetml.revisionLog+xml"/>
  <Override PartName="/xl/revisions/revisionLog139.xml" ContentType="application/vnd.openxmlformats-officedocument.spreadsheetml.revisionLog+xml"/>
  <Override PartName="/xl/revisions/revisionLog160.xml" ContentType="application/vnd.openxmlformats-officedocument.spreadsheetml.revisionLog+xml"/>
  <Override PartName="/xl/revisions/revisionLog181.xml" ContentType="application/vnd.openxmlformats-officedocument.spreadsheetml.revisionLog+xml"/>
  <Override PartName="/xl/revisions/revisionLog195.xml" ContentType="application/vnd.openxmlformats-officedocument.spreadsheetml.revisionLog+xml"/>
  <Override PartName="/xl/revisions/revisionLog216.xml" ContentType="application/vnd.openxmlformats-officedocument.spreadsheetml.revisionLog+xml"/>
  <Override PartName="/xl/revisions/revisionLog237.xml" ContentType="application/vnd.openxmlformats-officedocument.spreadsheetml.revisionLog+xml"/>
  <Override PartName="/xl/revisions/revisionLog13.xml" ContentType="application/vnd.openxmlformats-officedocument.spreadsheetml.revisionLog+xml"/>
  <Override PartName="/xl/revisions/revisionLog9.xml" ContentType="application/vnd.openxmlformats-officedocument.spreadsheetml.revisionLog+xml"/>
  <Override PartName="/xl/revisions/revisionLog248.xml" ContentType="application/vnd.openxmlformats-officedocument.spreadsheetml.revisionLog+xml"/>
  <Override PartName="/xl/revisions/revisionLog34.xml" ContentType="application/vnd.openxmlformats-officedocument.spreadsheetml.revisionLog+xml"/>
  <Override PartName="/xl/revisions/revisionLog55.xml" ContentType="application/vnd.openxmlformats-officedocument.spreadsheetml.revisionLog+xml"/>
  <Override PartName="/xl/revisions/revisionLog76.xml" ContentType="application/vnd.openxmlformats-officedocument.spreadsheetml.revisionLog+xml"/>
  <Override PartName="/xl/revisions/revisionLog97.xml" ContentType="application/vnd.openxmlformats-officedocument.spreadsheetml.revisionLog+xml"/>
  <Override PartName="/xl/revisions/revisionLog108.xml" ContentType="application/vnd.openxmlformats-officedocument.spreadsheetml.revisionLog+xml"/>
  <Override PartName="/xl/revisions/revisionLog129.xml" ContentType="application/vnd.openxmlformats-officedocument.spreadsheetml.revisionLog+xml"/>
  <Override PartName="/xl/revisions/revisionLog150.xml" ContentType="application/vnd.openxmlformats-officedocument.spreadsheetml.revisionLog+xml"/>
  <Override PartName="/xl/revisions/revisionLog171.xml" ContentType="application/vnd.openxmlformats-officedocument.spreadsheetml.revisionLog+xml"/>
  <Override PartName="/xl/revisions/revisionLog206.xml" ContentType="application/vnd.openxmlformats-officedocument.spreadsheetml.revisionLog+xml"/>
  <Override PartName="/xl/revisions/revisionLog227.xml" ContentType="application/vnd.openxmlformats-officedocument.spreadsheetml.revisionLog+xml"/>
  <Override PartName="/xl/revisions/revisionLog238.xml" ContentType="application/vnd.openxmlformats-officedocument.spreadsheetml.revisionLog+xml"/>
  <Override PartName="/xl/revisions/revisionLog87.xml" ContentType="application/vnd.openxmlformats-officedocument.spreadsheetml.revisionLog+xml"/>
  <Override PartName="/xl/revisions/revisionLog24.xml" ContentType="application/vnd.openxmlformats-officedocument.spreadsheetml.revisionLog+xml"/>
  <Override PartName="/xl/revisions/revisionLog45.xml" ContentType="application/vnd.openxmlformats-officedocument.spreadsheetml.revisionLog+xml"/>
  <Override PartName="/xl/revisions/revisionLog66.xml" ContentType="application/vnd.openxmlformats-officedocument.spreadsheetml.revisionLog+xml"/>
  <Override PartName="/xl/revisions/revisionLog10.xml" ContentType="application/vnd.openxmlformats-officedocument.spreadsheetml.revisionLog+xml"/>
  <Override PartName="/xl/revisions/revisionLog119.xml" ContentType="application/vnd.openxmlformats-officedocument.spreadsheetml.revisionLog+xml"/>
  <Override PartName="/xl/revisions/revisionLog140.xml" ContentType="application/vnd.openxmlformats-officedocument.spreadsheetml.revisionLog+xml"/>
  <Override PartName="/xl/revisions/revisionLog161.xml" ContentType="application/vnd.openxmlformats-officedocument.spreadsheetml.revisionLog+xml"/>
  <Override PartName="/xl/revisions/revisionLog182.xml" ContentType="application/vnd.openxmlformats-officedocument.spreadsheetml.revisionLog+xml"/>
  <Override PartName="/xl/revisions/revisionLog196.xml" ContentType="application/vnd.openxmlformats-officedocument.spreadsheetml.revisionLog+xml"/>
  <Override PartName="/xl/revisions/revisionLog217.xml" ContentType="application/vnd.openxmlformats-officedocument.spreadsheetml.revisionLog+xml"/>
  <Override PartName="/xl/revisions/revisionLog228.xml" ContentType="application/vnd.openxmlformats-officedocument.spreadsheetml.revisionLog+xml"/>
  <Override PartName="/xl/revisions/revisionLog14.xml" ContentType="application/vnd.openxmlformats-officedocument.spreadsheetml.revisionLog+xml"/>
  <Override PartName="/xl/revisions/revisionLog35.xml" ContentType="application/vnd.openxmlformats-officedocument.spreadsheetml.revisionLog+xml"/>
  <Override PartName="/xl/revisions/revisionLog56.xml" ContentType="application/vnd.openxmlformats-officedocument.spreadsheetml.revisionLog+xml"/>
  <Override PartName="/xl/revisions/revisionLog77.xml" ContentType="application/vnd.openxmlformats-officedocument.spreadsheetml.revisionLog+xml"/>
  <Override PartName="/xl/revisions/revisionLog100.xml" ContentType="application/vnd.openxmlformats-officedocument.spreadsheetml.revisionLog+xml"/>
  <Override PartName="/xl/revisions/revisionLog98.xml" ContentType="application/vnd.openxmlformats-officedocument.spreadsheetml.revisionLog+xml"/>
  <Override PartName="/xl/revisions/revisionLog109.xml" ContentType="application/vnd.openxmlformats-officedocument.spreadsheetml.revisionLog+xml"/>
  <Override PartName="/xl/revisions/revisionLog130.xml" ContentType="application/vnd.openxmlformats-officedocument.spreadsheetml.revisionLog+xml"/>
  <Override PartName="/xl/revisions/revisionLog151.xml" ContentType="application/vnd.openxmlformats-officedocument.spreadsheetml.revisionLog+xml"/>
  <Override PartName="/xl/revisions/revisionLog172.xml" ContentType="application/vnd.openxmlformats-officedocument.spreadsheetml.revisionLog+xml"/>
  <Override PartName="/xl/revisions/revisionLog207.xml" ContentType="application/vnd.openxmlformats-officedocument.spreadsheetml.revisionLog+xml"/>
  <Override PartName="/xl/revisions/revisionLog218.xml" ContentType="application/vnd.openxmlformats-officedocument.spreadsheetml.revisionLog+xml"/>
  <Override PartName="/xl/revisions/revisionLog239.xml" ContentType="application/vnd.openxmlformats-officedocument.spreadsheetml.revisionLog+xml"/>
  <Override PartName="/xl/revisions/revisionLog67.xml" ContentType="application/vnd.openxmlformats-officedocument.spreadsheetml.revisionLog+xml"/>
  <Override PartName="/xl/revisions/revisionLog25.xml" ContentType="application/vnd.openxmlformats-officedocument.spreadsheetml.revisionLog+xml"/>
  <Override PartName="/xl/revisions/revisionLog46.xml" ContentType="application/vnd.openxmlformats-officedocument.spreadsheetml.revisionLog+xml"/>
  <Override PartName="/xl/revisions/revisionLog88.xml" ContentType="application/vnd.openxmlformats-officedocument.spreadsheetml.revisionLog+xml"/>
  <Override PartName="/xl/revisions/revisionLog11.xml" ContentType="application/vnd.openxmlformats-officedocument.spreadsheetml.revisionLog+xml"/>
  <Override PartName="/xl/revisions/revisionLog120.xml" ContentType="application/vnd.openxmlformats-officedocument.spreadsheetml.revisionLog+xml"/>
  <Override PartName="/xl/revisions/revisionLog141.xml" ContentType="application/vnd.openxmlformats-officedocument.spreadsheetml.revisionLog+xml"/>
  <Override PartName="/xl/revisions/revisionLog162.xml" ContentType="application/vnd.openxmlformats-officedocument.spreadsheetml.revisionLog+xml"/>
  <Override PartName="/xl/revisions/revisionLog183.xml" ContentType="application/vnd.openxmlformats-officedocument.spreadsheetml.revisionLog+xml"/>
  <Override PartName="/xl/revisions/revisionLog197.xml" ContentType="application/vnd.openxmlformats-officedocument.spreadsheetml.revisionLog+xml"/>
  <Override PartName="/xl/revisions/revisionLog208.xml" ContentType="application/vnd.openxmlformats-officedocument.spreadsheetml.revisionLog+xml"/>
  <Override PartName="/xl/revisions/revisionLog229.xml" ContentType="application/vnd.openxmlformats-officedocument.spreadsheetml.revisionLog+xml"/>
  <Override PartName="/xl/revisions/revisionLog15.xml" ContentType="application/vnd.openxmlformats-officedocument.spreadsheetml.revisionLog+xml"/>
  <Override PartName="/xl/revisions/revisionLog36.xml" ContentType="application/vnd.openxmlformats-officedocument.spreadsheetml.revisionLog+xml"/>
  <Override PartName="/xl/revisions/revisionLog57.xml" ContentType="application/vnd.openxmlformats-officedocument.spreadsheetml.revisionLog+xml"/>
  <Override PartName="/xl/revisions/revisionLog99.xml" ContentType="application/vnd.openxmlformats-officedocument.spreadsheetml.revisionLog+xml"/>
  <Override PartName="/xl/revisions/revisionLog31.xml" ContentType="application/vnd.openxmlformats-officedocument.spreadsheetml.revisionLog+xml"/>
  <Override PartName="/xl/revisions/revisionLog52.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94.xml" ContentType="application/vnd.openxmlformats-officedocument.spreadsheetml.revisionLog+xml"/>
  <Override PartName="/xl/revisions/revisionLog1.xml" ContentType="application/vnd.openxmlformats-officedocument.spreadsheetml.revisionLog+xml"/>
  <Override PartName="/xl/revisions/revisionLog110.xml" ContentType="application/vnd.openxmlformats-officedocument.spreadsheetml.revisionLog+xml"/>
  <Override PartName="/xl/revisions/revisionLog131.xml" ContentType="application/vnd.openxmlformats-officedocument.spreadsheetml.revisionLog+xml"/>
  <Override PartName="/xl/revisions/revisionLog136.xml" ContentType="application/vnd.openxmlformats-officedocument.spreadsheetml.revisionLog+xml"/>
  <Override PartName="/xl/revisions/revisionLog152.xml" ContentType="application/vnd.openxmlformats-officedocument.spreadsheetml.revisionLog+xml"/>
  <Override PartName="/xl/revisions/revisionLog157.xml" ContentType="application/vnd.openxmlformats-officedocument.spreadsheetml.revisionLog+xml"/>
  <Override PartName="/xl/revisions/revisionLog173.xml" ContentType="application/vnd.openxmlformats-officedocument.spreadsheetml.revisionLog+xml"/>
  <Override PartName="/xl/revisions/revisionLog168.xml" ContentType="application/vnd.openxmlformats-officedocument.spreadsheetml.revisionLog+xml"/>
  <Override PartName="/xl/revisions/revisionLog198.xml" ContentType="application/vnd.openxmlformats-officedocument.spreadsheetml.revisionLog+xml"/>
  <Override PartName="/xl/revisions/revisionLog203.xml" ContentType="application/vnd.openxmlformats-officedocument.spreadsheetml.revisionLog+xml"/>
  <Override PartName="/xl/revisions/revisionLog224.xml" ContentType="application/vnd.openxmlformats-officedocument.spreadsheetml.revisionLog+xml"/>
  <Override PartName="/xl/revisions/revisionLog245.xml" ContentType="application/vnd.openxmlformats-officedocument.spreadsheetml.revisionLog+xml"/>
  <Override PartName="/xl/revisions/revisionLog26.xml" ContentType="application/vnd.openxmlformats-officedocument.spreadsheetml.revisionLog+xml"/>
  <Override PartName="/xl/revisions/revisionLog219.xml" ContentType="application/vnd.openxmlformats-officedocument.spreadsheetml.revisionLog+xml"/>
  <Override PartName="/xl/revisions/revisionLog240.xml" ContentType="application/vnd.openxmlformats-officedocument.spreadsheetml.revisionLog+xml"/>
  <Override PartName="/xl/revisions/revisionLog47.xml" ContentType="application/vnd.openxmlformats-officedocument.spreadsheetml.revisionLog+xml"/>
  <Override PartName="/xl/revisions/revisionLog68.xml" ContentType="application/vnd.openxmlformats-officedocument.spreadsheetml.revisionLog+xml"/>
  <Override PartName="/xl/revisions/revisionLog89.xml" ContentType="application/vnd.openxmlformats-officedocument.spreadsheetml.revisionLog+xml"/>
  <Override PartName="/xl/revisions/revisionLog12.xml" ContentType="application/vnd.openxmlformats-officedocument.spreadsheetml.revisionLog+xml"/>
  <Override PartName="/xl/revisions/revisionLog121.xml" ContentType="application/vnd.openxmlformats-officedocument.spreadsheetml.revisionLog+xml"/>
  <Override PartName="/xl/revisions/revisionLog142.xml" ContentType="application/vnd.openxmlformats-officedocument.spreadsheetml.revisionLog+xml"/>
  <Override PartName="/xl/revisions/revisionLog163.xml" ContentType="application/vnd.openxmlformats-officedocument.spreadsheetml.revisionLog+xml"/>
  <Override PartName="/xl/revisions/revisionLog184.xml" ContentType="application/vnd.openxmlformats-officedocument.spreadsheetml.revisionLog+xml"/>
  <Override PartName="/xl/revisions/revisionLog188.xml" ContentType="application/vnd.openxmlformats-officedocument.spreadsheetml.revisionLog+xml"/>
  <Override PartName="/xl/revisions/revisionLog16.xml" ContentType="application/vnd.openxmlformats-officedocument.spreadsheetml.revisionLog+xml"/>
  <Override PartName="/xl/revisions/revisionLog209.xml" ContentType="application/vnd.openxmlformats-officedocument.spreadsheetml.revisionLog+xml"/>
  <Override PartName="/xl/revisions/revisionLog230.xml" ContentType="application/vnd.openxmlformats-officedocument.spreadsheetml.revisionLog+xml"/>
  <Override PartName="/xl/revisions/revisionLog37.xml" ContentType="application/vnd.openxmlformats-officedocument.spreadsheetml.revisionLog+xml"/>
  <Override PartName="/xl/revisions/revisionLog58.xml" ContentType="application/vnd.openxmlformats-officedocument.spreadsheetml.revisionLog+xml"/>
  <Override PartName="/xl/revisions/revisionLog79.xml" ContentType="application/vnd.openxmlformats-officedocument.spreadsheetml.revisionLog+xml"/>
  <Override PartName="/xl/revisions/revisionLog2.xml" ContentType="application/vnd.openxmlformats-officedocument.spreadsheetml.revisionLog+xml"/>
  <Override PartName="/xl/revisions/revisionLog111.xml" ContentType="application/vnd.openxmlformats-officedocument.spreadsheetml.revisionLog+xml"/>
  <Override PartName="/xl/revisions/revisionLog132.xml" ContentType="application/vnd.openxmlformats-officedocument.spreadsheetml.revisionLog+xml"/>
  <Override PartName="/xl/revisions/revisionLog90.xml" ContentType="application/vnd.openxmlformats-officedocument.spreadsheetml.revisionLog+xml"/>
  <Override PartName="/xl/revisions/revisionLog153.xml" ContentType="application/vnd.openxmlformats-officedocument.spreadsheetml.revisionLog+xml"/>
  <Override PartName="/xl/revisions/revisionLog174.xml" ContentType="application/vnd.openxmlformats-officedocument.spreadsheetml.revisionLog+xml"/>
  <Override PartName="/xl/revisions/revisionLog199.xml" ContentType="application/vnd.openxmlformats-officedocument.spreadsheetml.revisionLog+xml"/>
  <Override PartName="/xl/revisions/revisionLog220.xml" ContentType="application/vnd.openxmlformats-officedocument.spreadsheetml.revisionLog+xml"/>
  <Override PartName="/xl/revisions/revisionLog241.xml" ContentType="application/vnd.openxmlformats-officedocument.spreadsheetml.revisionLog+xml"/>
  <Override PartName="/xl/revisions/revisionLog27.xml" ContentType="application/vnd.openxmlformats-officedocument.spreadsheetml.revisionLog+xml"/>
  <Override PartName="/xl/revisions/revisionLog48.xml" ContentType="application/vnd.openxmlformats-officedocument.spreadsheetml.revisionLog+xml"/>
  <Override PartName="/xl/revisions/revisionLog69.xml" ContentType="application/vnd.openxmlformats-officedocument.spreadsheetml.revisionLog+xml"/>
  <Override PartName="/xl/revisions/revisionLog101.xml" ContentType="application/vnd.openxmlformats-officedocument.spreadsheetml.revisionLog+xml"/>
  <Override PartName="/xl/revisions/revisionLog122.xml" ContentType="application/vnd.openxmlformats-officedocument.spreadsheetml.revisionLog+xml"/>
  <Override PartName="/xl/revisions/revisionLog80.xml" ContentType="application/vnd.openxmlformats-officedocument.spreadsheetml.revisionLog+xml"/>
  <Override PartName="/xl/revisions/revisionLog143.xml" ContentType="application/vnd.openxmlformats-officedocument.spreadsheetml.revisionLog+xml"/>
  <Override PartName="/xl/revisions/revisionLog164.xml" ContentType="application/vnd.openxmlformats-officedocument.spreadsheetml.revisionLog+xml"/>
  <Override PartName="/xl/revisions/revisionLog185.xml" ContentType="application/vnd.openxmlformats-officedocument.spreadsheetml.revisionLog+xml"/>
  <Override PartName="/xl/revisions/revisionLog189.xml" ContentType="application/vnd.openxmlformats-officedocument.spreadsheetml.revisionLog+xml"/>
  <Override PartName="/xl/revisions/revisionLog210.xml" ContentType="application/vnd.openxmlformats-officedocument.spreadsheetml.revisionLog+xml"/>
  <Override PartName="/xl/revisions/revisionLog231.xml" ContentType="application/vnd.openxmlformats-officedocument.spreadsheetml.revisionLog+xml"/>
  <Override PartName="/xl/revisions/revisionLog17.xml" ContentType="application/vnd.openxmlformats-officedocument.spreadsheetml.revisionLog+xml"/>
  <Override PartName="/xl/revisions/revisionLog38.xml" ContentType="application/vnd.openxmlformats-officedocument.spreadsheetml.revisionLog+xml"/>
  <Override PartName="/xl/revisions/revisionLog59.xml" ContentType="application/vnd.openxmlformats-officedocument.spreadsheetml.revisionLog+xml"/>
  <Override PartName="/xl/revisions/revisionLog3.xml" ContentType="application/vnd.openxmlformats-officedocument.spreadsheetml.revisionLog+xml"/>
  <Override PartName="/xl/revisions/revisionLog112.xml" ContentType="application/vnd.openxmlformats-officedocument.spreadsheetml.revisionLog+xml"/>
  <Override PartName="/xl/revisions/revisionLog70.xml" ContentType="application/vnd.openxmlformats-officedocument.spreadsheetml.revisionLog+xml"/>
  <Override PartName="/xl/revisions/revisionLog91.xml" ContentType="application/vnd.openxmlformats-officedocument.spreadsheetml.revisionLog+xml"/>
  <Override PartName="/xl/revisions/revisionLog133.xml" ContentType="application/vnd.openxmlformats-officedocument.spreadsheetml.revisionLog+xml"/>
  <Override PartName="/xl/revisions/revisionLog154.xml" ContentType="application/vnd.openxmlformats-officedocument.spreadsheetml.revisionLog+xml"/>
  <Override PartName="/xl/revisions/revisionLog175.xml" ContentType="application/vnd.openxmlformats-officedocument.spreadsheetml.revisionLog+xml"/>
  <Override PartName="/xl/revisions/revisionLog200.xml" ContentType="application/vnd.openxmlformats-officedocument.spreadsheetml.revisionLog+xml"/>
  <Override PartName="/xl/revisions/revisionLog221.xml" ContentType="application/vnd.openxmlformats-officedocument.spreadsheetml.revisionLog+xml"/>
  <Override PartName="/xl/revisions/revisionLog242.xml" ContentType="application/vnd.openxmlformats-officedocument.spreadsheetml.revisionLog+xml"/>
  <Override PartName="/xl/revisions/revisionLog28.xml" ContentType="application/vnd.openxmlformats-officedocument.spreadsheetml.revisionLog+xml"/>
  <Override PartName="/xl/revisions/revisionLog49.xml" ContentType="application/vnd.openxmlformats-officedocument.spreadsheetml.revisionLog+xml"/>
  <Override PartName="/xl/revisions/revisionLog102.xml" ContentType="application/vnd.openxmlformats-officedocument.spreadsheetml.revisionLog+xml"/>
  <Override PartName="/xl/revisions/revisionLog60.xml" ContentType="application/vnd.openxmlformats-officedocument.spreadsheetml.revisionLog+xml"/>
  <Override PartName="/xl/revisions/revisionLog81.xml" ContentType="application/vnd.openxmlformats-officedocument.spreadsheetml.revisionLog+xml"/>
  <Override PartName="/xl/revisions/revisionLog123.xml" ContentType="application/vnd.openxmlformats-officedocument.spreadsheetml.revisionLog+xml"/>
  <Override PartName="/xl/revisions/revisionLog144.xml" ContentType="application/vnd.openxmlformats-officedocument.spreadsheetml.revisionLog+xml"/>
  <Override PartName="/xl/revisions/revisionLog165.xml" ContentType="application/vnd.openxmlformats-officedocument.spreadsheetml.revisionLog+xml"/>
  <Override PartName="/xl/revisions/revisionLog186.xml" ContentType="application/vnd.openxmlformats-officedocument.spreadsheetml.revisionLog+xml"/>
  <Override PartName="/xl/revisions/revisionLog190.xml" ContentType="application/vnd.openxmlformats-officedocument.spreadsheetml.revisionLog+xml"/>
  <Override PartName="/xl/revisions/revisionLog211.xml" ContentType="application/vnd.openxmlformats-officedocument.spreadsheetml.revisionLog+xml"/>
  <Override PartName="/xl/revisions/revisionLog232.xml" ContentType="application/vnd.openxmlformats-officedocument.spreadsheetml.revisionLog+xml"/>
  <Override PartName="/xl/revisions/revisionLog18.xml" ContentType="application/vnd.openxmlformats-officedocument.spreadsheetml.revisionLog+xml"/>
  <Override PartName="/xl/revisions/revisionLog39.xml" ContentType="application/vnd.openxmlformats-officedocument.spreadsheetml.revisionLog+xml"/>
  <Override PartName="/xl/revisions/revisionLog50.xml" ContentType="application/vnd.openxmlformats-officedocument.spreadsheetml.revisionLog+xml"/>
  <Override PartName="/xl/revisions/revisionLog4.xml" ContentType="application/vnd.openxmlformats-officedocument.spreadsheetml.revisionLog+xml"/>
  <Override PartName="/xl/revisions/revisionLog113.xml" ContentType="application/vnd.openxmlformats-officedocument.spreadsheetml.revisionLog+xml"/>
  <Override PartName="/xl/revisions/revisionLog134.xml" ContentType="application/vnd.openxmlformats-officedocument.spreadsheetml.revisionLog+xml"/>
  <Override PartName="/xl/revisions/revisionLog155.xml" ContentType="application/vnd.openxmlformats-officedocument.spreadsheetml.revisionLog+xml"/>
  <Override PartName="/xl/revisions/revisionLog176.xml" ContentType="application/vnd.openxmlformats-officedocument.spreadsheetml.revisionLog+xml"/>
  <Override PartName="/xl/revisions/revisionLog92.xml" ContentType="application/vnd.openxmlformats-officedocument.spreadsheetml.revisionLog+xml"/>
  <Override PartName="/xl/revisions/revisionLog71.xml" ContentType="application/vnd.openxmlformats-officedocument.spreadsheetml.revisionLog+xml"/>
  <Override PartName="/xl/revisions/revisionLog201.xml" ContentType="application/vnd.openxmlformats-officedocument.spreadsheetml.revisionLog+xml"/>
  <Override PartName="/xl/revisions/revisionLog222.xml" ContentType="application/vnd.openxmlformats-officedocument.spreadsheetml.revisionLog+xml"/>
  <Override PartName="/xl/revisions/revisionLog29.xml" ContentType="application/vnd.openxmlformats-officedocument.spreadsheetml.revisionLog+xml"/>
  <Override PartName="/xl/revisions/revisionLog243.xml" ContentType="application/vnd.openxmlformats-officedocument.spreadsheetml.revisionLog+xml"/>
  <Override PartName="/xl/revisions/revisionLog40.xml" ContentType="application/vnd.openxmlformats-officedocument.spreadsheetml.revisionLog+xml"/>
  <Override PartName="/xl/revisions/revisionLog103.xml" ContentType="application/vnd.openxmlformats-officedocument.spreadsheetml.revisionLog+xml"/>
  <Override PartName="/xl/revisions/revisionLog124.xml" ContentType="application/vnd.openxmlformats-officedocument.spreadsheetml.revisionLog+xml"/>
  <Override PartName="/xl/revisions/revisionLog145.xml" ContentType="application/vnd.openxmlformats-officedocument.spreadsheetml.revisionLog+xml"/>
  <Override PartName="/xl/revisions/revisionLog166.xml" ContentType="application/vnd.openxmlformats-officedocument.spreadsheetml.revisionLog+xml"/>
  <Override PartName="/xl/revisions/revisionLog61.xml" ContentType="application/vnd.openxmlformats-officedocument.spreadsheetml.revisionLog+xml"/>
  <Override PartName="/xl/revisions/revisionLog82.xml" ContentType="application/vnd.openxmlformats-officedocument.spreadsheetml.revisionLog+xml"/>
  <Override PartName="/xl/revisions/revisionLog187.xml" ContentType="application/vnd.openxmlformats-officedocument.spreadsheetml.revisionLog+xml"/>
  <Override PartName="/xl/revisions/revisionLog191.xml" ContentType="application/vnd.openxmlformats-officedocument.spreadsheetml.revisionLog+xml"/>
  <Override PartName="/xl/revisions/revisionLog19.xml" ContentType="application/vnd.openxmlformats-officedocument.spreadsheetml.revisionLog+xml"/>
  <Override PartName="/xl/revisions/revisionLog212.xml" ContentType="application/vnd.openxmlformats-officedocument.spreadsheetml.revisionLog+xml"/>
  <Override PartName="/xl/revisions/revisionLog233.xml" ContentType="application/vnd.openxmlformats-officedocument.spreadsheetml.revisionLog+xml"/>
  <Override PartName="/xl/revisions/revisionLog30.xml" ContentType="application/vnd.openxmlformats-officedocument.spreadsheetml.revisionLog+xml"/>
  <Override PartName="/xl/revisions/revisionLog5.xml" ContentType="application/vnd.openxmlformats-officedocument.spreadsheetml.revisionLog+xml"/>
  <Override PartName="/xl/revisions/revisionLog114.xml" ContentType="application/vnd.openxmlformats-officedocument.spreadsheetml.revisionLog+xml"/>
  <Override PartName="/xl/revisions/revisionLog135.xml" ContentType="application/vnd.openxmlformats-officedocument.spreadsheetml.revisionLog+xml"/>
  <Override PartName="/xl/revisions/revisionLog156.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93.xml" ContentType="application/vnd.openxmlformats-officedocument.spreadsheetml.revisionLog+xml"/>
  <Override PartName="/xl/revisions/revisionLog177.xml" ContentType="application/vnd.openxmlformats-officedocument.spreadsheetml.revisionLog+xml"/>
  <Override PartName="/xl/revisions/revisionLog202.xml" ContentType="application/vnd.openxmlformats-officedocument.spreadsheetml.revisionLog+xml"/>
  <Override PartName="/xl/revisions/revisionLog223.xml" ContentType="application/vnd.openxmlformats-officedocument.spreadsheetml.revisionLog+xml"/>
  <Override PartName="/xl/revisions/revisionLog244.xml" ContentType="application/vnd.openxmlformats-officedocument.spreadsheetml.revisionLog+xml"/>
  <Override PartName="/xl/revisions/revisionLog104.xml" ContentType="application/vnd.openxmlformats-officedocument.spreadsheetml.revisionLog+xml"/>
  <Override PartName="/xl/revisions/revisionLog125.xml" ContentType="application/vnd.openxmlformats-officedocument.spreadsheetml.revisionLog+xml"/>
  <Override PartName="/xl/revisions/revisionLog146.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62.xml" ContentType="application/vnd.openxmlformats-officedocument.spreadsheetml.revisionLog+xml"/>
  <Override PartName="/xl/revisions/revisionLog83.xml" ContentType="application/vnd.openxmlformats-officedocument.spreadsheetml.revisionLog+xml"/>
  <Override PartName="/xl/revisions/revisionLog167.xml" ContentType="application/vnd.openxmlformats-officedocument.spreadsheetml.revisionLog+xml"/>
  <Override PartName="/xl/revisions/revisionLog178.xml" ContentType="application/vnd.openxmlformats-officedocument.spreadsheetml.revisionLog+xml"/>
  <Override PartName="/xl/revisions/revisionLog192.xml" ContentType="application/vnd.openxmlformats-officedocument.spreadsheetml.revisionLog+xml"/>
  <Override PartName="/xl/revisions/revisionLog213.xml" ContentType="application/vnd.openxmlformats-officedocument.spreadsheetml.revisionLog+xml"/>
  <Override PartName="/xl/revisions/revisionLog234.xml" ContentType="application/vnd.openxmlformats-officedocument.spreadsheetml.revisionLog+xml"/>
  <Override PartName="/xl/revisions/revisionLog6.xml" ContentType="application/vnd.openxmlformats-officedocument.spreadsheetml.revisionLog+xml"/>
  <Override PartName="/xl/revisions/revisionLog115.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K:\H1708be\Acces\Demandes\2022-2023\AMBIOTERRA\202303-28\RÉPONSE\DOC_202303-28\"/>
    </mc:Choice>
  </mc:AlternateContent>
  <xr:revisionPtr revIDLastSave="0" documentId="8_{1A23BF76-9D41-42B3-A90D-B2EE39850803}" xr6:coauthVersionLast="47" xr6:coauthVersionMax="47" xr10:uidLastSave="{00000000-0000-0000-0000-000000000000}"/>
  <bookViews>
    <workbookView xWindow="-108" yWindow="-108" windowWidth="23256" windowHeight="12576" xr2:uid="{00000000-000D-0000-FFFF-FFFF00000000}"/>
  </bookViews>
  <sheets>
    <sheet name="Feuil1" sheetId="1" r:id="rId1"/>
  </sheets>
  <definedNames>
    <definedName name="_xlnm._FilterDatabase" localSheetId="0" hidden="1">Feuil1!$L$1:$L$195</definedName>
    <definedName name="Z_06BFA066_35A2_4D5E_BA33_DD5CCE77548D_.wvu.FilterData" localSheetId="0" hidden="1">Feuil1!$A$1:$AF$38</definedName>
    <definedName name="Z_18D43E88_3439_4FBE_9967_97E4DB8DF41E_.wvu.Cols" localSheetId="0" hidden="1">Feuil1!$A:$B</definedName>
    <definedName name="Z_18D43E88_3439_4FBE_9967_97E4DB8DF41E_.wvu.FilterData" localSheetId="0" hidden="1">Feuil1!$L$1:$L$195</definedName>
    <definedName name="Z_2D21A19F_1A33_447F_96B6_345A191521C1_.wvu.FilterData" localSheetId="0" hidden="1">Feuil1!$L$1:$L$195</definedName>
    <definedName name="Z_5BED240D_C49C_46A6_AF8A_3644B4AD2393_.wvu.Cols" localSheetId="0" hidden="1">Feuil1!$A:$B</definedName>
    <definedName name="Z_5BED240D_C49C_46A6_AF8A_3644B4AD2393_.wvu.FilterData" localSheetId="0" hidden="1">Feuil1!$A$1:$AF$165</definedName>
    <definedName name="Z_5D8F4958_24B9_4FE7_AEAC_D3209F621156_.wvu.FilterData" localSheetId="0" hidden="1">Feuil1!$L$1:$L$195</definedName>
    <definedName name="Z_6670C018_FA0A_48A3_8ACA_EE2968A3A952_.wvu.Cols" localSheetId="0" hidden="1">Feuil1!$A:$B</definedName>
    <definedName name="Z_6670C018_FA0A_48A3_8ACA_EE2968A3A952_.wvu.FilterData" localSheetId="0" hidden="1">Feuil1!$L$1:$L$195</definedName>
    <definedName name="Z_9DD0FC82_B28C_4793_9AE4_5270CB133B1E_.wvu.Cols" localSheetId="0" hidden="1">Feuil1!$A:$B</definedName>
    <definedName name="Z_9DD0FC82_B28C_4793_9AE4_5270CB133B1E_.wvu.FilterData" localSheetId="0" hidden="1">Feuil1!$A$1:$AF$38</definedName>
    <definedName name="Z_A58C6F90_C422_4B0B_ACFF_C9D846F9D924_.wvu.Cols" localSheetId="0" hidden="1">Feuil1!$A:$B</definedName>
    <definedName name="Z_A58C6F90_C422_4B0B_ACFF_C9D846F9D924_.wvu.FilterData" localSheetId="0" hidden="1">Feuil1!$L$1:$L$195</definedName>
    <definedName name="Z_AA642A7B_64AE_4C63_A8BF_6B1C27D4A390_.wvu.Cols" localSheetId="0" hidden="1">Feuil1!$A:$B</definedName>
    <definedName name="Z_AA642A7B_64AE_4C63_A8BF_6B1C27D4A390_.wvu.FilterData" localSheetId="0" hidden="1">Feuil1!$L$1:$L$195</definedName>
    <definedName name="Z_BC0A16EC_7C5F_40FF_8333_C51BE08A2DD4_.wvu.FilterData" localSheetId="0" hidden="1">Feuil1!$L$1:$L$195</definedName>
    <definedName name="Z_C4A8855F_15C7_4E9A_8F0C_18EB7AB83F97_.wvu.Cols" localSheetId="0" hidden="1">Feuil1!$A:$B</definedName>
    <definedName name="Z_C4A8855F_15C7_4E9A_8F0C_18EB7AB83F97_.wvu.FilterData" localSheetId="0" hidden="1">Feuil1!$L$1:$L$195</definedName>
    <definedName name="Z_C874DFC9_A171_47FA_AB53_5F9C9F009033_.wvu.Cols" localSheetId="0" hidden="1">Feuil1!$A:$B</definedName>
    <definedName name="Z_C874DFC9_A171_47FA_AB53_5F9C9F009033_.wvu.FilterData" localSheetId="0" hidden="1">Feuil1!$L$1:$L$195</definedName>
    <definedName name="Z_CEFAF118_F66E_48C0_BDB9_21220BE3AFA3_.wvu.FilterData" localSheetId="0" hidden="1">Feuil1!$A$1:$AF$165</definedName>
    <definedName name="Z_DB1C7375_7B7D_433E_AA12_B45B19093A07_.wvu.Cols" localSheetId="0" hidden="1">Feuil1!$A:$B</definedName>
    <definedName name="Z_DB1C7375_7B7D_433E_AA12_B45B19093A07_.wvu.FilterData" localSheetId="0" hidden="1">Feuil1!$L$1:$L$195</definedName>
    <definedName name="Z_DB6A7E35_3D65_49ED_A398_7360754142D9_.wvu.FilterData" localSheetId="0" hidden="1">Feuil1!$A$1:$AF$38</definedName>
    <definedName name="Z_E6861282_EC18_4F21_9180_07660DCE8652_.wvu.FilterData" localSheetId="0" hidden="1">Feuil1!$L$1:$L$195</definedName>
    <definedName name="Z_EA5BC267_8E8A_4448_93CF_E9F1D9A89539_.wvu.FilterData" localSheetId="0" hidden="1">Feuil1!$L$1:$L$195</definedName>
  </definedNames>
  <calcPr calcId="191029"/>
  <customWorkbookViews>
    <customWorkbookView name="Chénard, Nathalie (BSMS) - Affichage personnalisé" guid="{E6861282-EC18-4F21-9180-07660DCE8652}" mergeInterval="0" personalView="1" maximized="1" xWindow="-9" yWindow="-9" windowWidth="1938" windowHeight="1048" activeSheetId="1"/>
    <customWorkbookView name="Dion, Catherine (08-DGFa) - Affichage personnalisé" guid="{A58C6F90-C422-4B0B-ACFF-C9D846F9D924}" mergeInterval="0" personalView="1" maximized="1" xWindow="-8" yWindow="-8" windowWidth="1382" windowHeight="744" activeSheetId="1"/>
    <customWorkbookView name="Trépanier, Gaston (08-DGFa) - Affichage personnalisé" guid="{C874DFC9-A171-47FA-AB53-5F9C9F009033}" mergeInterval="0" personalView="1" maximized="1" xWindow="-8" yWindow="-8" windowWidth="1376" windowHeight="744" activeSheetId="1"/>
    <customWorkbookView name="Hamel, Jean-Pierre (08-DGFa) - Affichage personnalisé" guid="{6670C018-FA0A-48A3-8ACA-EE2968A3A952}" mergeInterval="0" personalView="1" xWindow="297" yWindow="62" windowWidth="1650" windowHeight="888" activeSheetId="1"/>
    <customWorkbookView name="Pellerin, Stéphanie (08-DGFa) - Affichage personnalisé" guid="{743A934E-89F7-46E8-BA73-C356391F1314}" mergeInterval="0" personalView="1" maximized="1" xWindow="-11" yWindow="-11" windowWidth="1942" windowHeight="1046" activeSheetId="1"/>
    <customWorkbookView name="Deshaies, Dominique (08-DGFa) - Affichage personnalisé" guid="{9DD0FC82-B28C-4793-9AE4-5270CB133B1E}" mergeInterval="0" personalView="1" maximized="1" xWindow="-11" yWindow="-11" windowWidth="1942" windowHeight="1046" activeSheetId="1"/>
    <customWorkbookView name="Martin Bélanger - Affichage personnalisé" guid="{5BED240D-C49C-46A6-AF8A-3644B4AD2393}" mergeInterval="0" personalView="1" maximized="1" xWindow="-8" yWindow="-8" windowWidth="1936" windowHeight="1056" activeSheetId="1"/>
    <customWorkbookView name="Paquette, Myriam (08-DGFa) - Affichage personnalisé" guid="{AA642A7B-64AE-4C63-A8BF-6B1C27D4A390}" mergeInterval="0" personalView="1" maximized="1" xWindow="-11" yWindow="-11" windowWidth="1942" windowHeight="1042" activeSheetId="1"/>
    <customWorkbookView name="Lapointe, Jean (08-DGFa) - Affichage personnalisé" guid="{DB1C7375-7B7D-433E-AA12-B45B19093A07}" mergeInterval="0" personalView="1" maximized="1" xWindow="-8" yWindow="-8" windowWidth="1936" windowHeight="1066" activeSheetId="1"/>
    <customWorkbookView name="Naud, Jean-Sébastien (08-DGFa) - Affichage personnalisé" guid="{18D43E88-3439-4FBE-9967-97E4DB8DF41E}" mergeInterval="0" personalView="1" maximized="1" xWindow="-8" yWindow="-8" windowWidth="1296" windowHeight="696" activeSheetId="1"/>
    <customWorkbookView name="Bélanger, Martin (08-DGFa) - Affichage personnalisé" guid="{C4A8855F-15C7-4E9A-8F0C-18EB7AB83F97}" mergeInterval="0" personalView="1" maximized="1" xWindow="-8" yWindow="-8" windowWidth="1936" windowHeight="1056" activeSheetId="1"/>
    <customWorkbookView name="Trudeau, Caroline (08-DGFa) - Affichage personnalisé" guid="{EA5BC267-8E8A-4448-93CF-E9F1D9A89539}" mergeInterval="0" personalView="1" maximized="1" xWindow="-8" yWindow="-8" windowWidth="1616" windowHeight="87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1" i="1" l="1"/>
  <c r="Q167" i="1" l="1"/>
  <c r="Q171" i="1" s="1"/>
  <c r="R167" i="1"/>
  <c r="R171" i="1" s="1"/>
  <c r="S167" i="1"/>
  <c r="S171" i="1" s="1"/>
  <c r="T167" i="1"/>
  <c r="T171" i="1" s="1"/>
  <c r="U167" i="1"/>
  <c r="U171" i="1" s="1"/>
  <c r="V167" i="1"/>
  <c r="V171" i="1" s="1"/>
  <c r="S187" i="1" l="1"/>
  <c r="S188" i="1" s="1"/>
  <c r="S190" i="1"/>
  <c r="S193" i="1"/>
  <c r="AD3" i="1"/>
  <c r="AD4" i="1"/>
  <c r="AD5" i="1"/>
  <c r="AD6" i="1"/>
  <c r="AD7" i="1"/>
  <c r="AD8" i="1"/>
  <c r="AD9" i="1"/>
  <c r="AD10" i="1"/>
  <c r="AD11" i="1"/>
  <c r="AD12" i="1"/>
  <c r="AD13" i="1"/>
  <c r="AD14" i="1"/>
  <c r="AD15" i="1"/>
  <c r="AD16" i="1"/>
  <c r="AD17" i="1"/>
  <c r="AD18" i="1"/>
  <c r="AD19" i="1"/>
  <c r="AD20"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162" i="1"/>
  <c r="AD165" i="1"/>
  <c r="AD2" i="1"/>
  <c r="AF2" i="1"/>
  <c r="AE3" i="1"/>
  <c r="AE4" i="1"/>
  <c r="AE5" i="1"/>
  <c r="AE6" i="1"/>
  <c r="AE7" i="1"/>
  <c r="AE8" i="1"/>
  <c r="AE9" i="1"/>
  <c r="AE10" i="1"/>
  <c r="AE11" i="1"/>
  <c r="AE12" i="1"/>
  <c r="AE13" i="1"/>
  <c r="AE14" i="1"/>
  <c r="AE16" i="1"/>
  <c r="AE17" i="1"/>
  <c r="AE18" i="1"/>
  <c r="AE19" i="1"/>
  <c r="AE20"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165" i="1"/>
  <c r="AE2" i="1"/>
  <c r="T193" i="1"/>
  <c r="T190" i="1"/>
  <c r="T187" i="1"/>
  <c r="S191" i="1" l="1"/>
  <c r="S194" i="1"/>
  <c r="T194" i="1"/>
  <c r="T191" i="1"/>
  <c r="T188" i="1"/>
  <c r="K167" i="1"/>
  <c r="P15" i="1" l="1"/>
  <c r="AE15" i="1" s="1"/>
  <c r="X167" i="1" l="1"/>
  <c r="X171" i="1" s="1"/>
  <c r="X187" i="1"/>
  <c r="X188" i="1" s="1"/>
  <c r="X190" i="1"/>
  <c r="X193" i="1"/>
  <c r="AB5" i="1"/>
  <c r="AB6" i="1"/>
  <c r="AB7" i="1"/>
  <c r="AB8" i="1"/>
  <c r="AB9" i="1"/>
  <c r="AB10" i="1"/>
  <c r="AB11" i="1"/>
  <c r="AB12" i="1"/>
  <c r="AB13" i="1"/>
  <c r="AB14" i="1"/>
  <c r="AB15" i="1"/>
  <c r="AB16" i="1"/>
  <c r="AB17" i="1"/>
  <c r="AB18" i="1"/>
  <c r="AB19" i="1"/>
  <c r="AB20"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50" i="1"/>
  <c r="AB151" i="1"/>
  <c r="AB152" i="1"/>
  <c r="AB153" i="1"/>
  <c r="AB154" i="1"/>
  <c r="AB155" i="1"/>
  <c r="AB165" i="1"/>
  <c r="AB149" i="1"/>
  <c r="X194" i="1" l="1"/>
  <c r="X191" i="1"/>
  <c r="G169" i="1" l="1"/>
  <c r="AB48" i="1" l="1"/>
  <c r="AF137" i="1" l="1"/>
  <c r="AF138" i="1"/>
  <c r="AF139" i="1"/>
  <c r="AF140" i="1"/>
  <c r="AF141" i="1"/>
  <c r="AF142" i="1"/>
  <c r="AF143" i="1"/>
  <c r="AF144" i="1"/>
  <c r="AF145" i="1"/>
  <c r="AF146" i="1"/>
  <c r="AF147" i="1"/>
  <c r="AF148" i="1"/>
  <c r="AF149" i="1"/>
  <c r="AF150" i="1"/>
  <c r="AF134" i="1"/>
  <c r="AF135" i="1"/>
  <c r="AF132" i="1"/>
  <c r="AF131" i="1"/>
  <c r="AB169" i="1" l="1"/>
  <c r="AF130" i="1"/>
  <c r="AF94" i="1" l="1"/>
  <c r="H193" i="1" l="1"/>
  <c r="I193" i="1"/>
  <c r="J193" i="1"/>
  <c r="K193" i="1"/>
  <c r="L193" i="1"/>
  <c r="M193" i="1"/>
  <c r="N193" i="1"/>
  <c r="O193" i="1"/>
  <c r="P193" i="1"/>
  <c r="Q193" i="1"/>
  <c r="R193" i="1"/>
  <c r="W193" i="1"/>
  <c r="Y193" i="1"/>
  <c r="Z193" i="1"/>
  <c r="AA193" i="1"/>
  <c r="G193" i="1"/>
  <c r="H190" i="1"/>
  <c r="I190" i="1"/>
  <c r="J190" i="1"/>
  <c r="K190" i="1"/>
  <c r="L190" i="1"/>
  <c r="M190" i="1"/>
  <c r="N190" i="1"/>
  <c r="O190" i="1"/>
  <c r="P190" i="1"/>
  <c r="Q190" i="1"/>
  <c r="R190" i="1"/>
  <c r="W190" i="1"/>
  <c r="Y190" i="1"/>
  <c r="Z190" i="1"/>
  <c r="AA190" i="1"/>
  <c r="G190" i="1"/>
  <c r="H187" i="1"/>
  <c r="H188" i="1" s="1"/>
  <c r="I187" i="1"/>
  <c r="I188" i="1" s="1"/>
  <c r="J187" i="1"/>
  <c r="K187" i="1"/>
  <c r="L187" i="1"/>
  <c r="L188" i="1" s="1"/>
  <c r="M187" i="1"/>
  <c r="M188" i="1" s="1"/>
  <c r="N187" i="1"/>
  <c r="N188" i="1" s="1"/>
  <c r="O187" i="1"/>
  <c r="O188" i="1" s="1"/>
  <c r="P187" i="1"/>
  <c r="Q187" i="1"/>
  <c r="R187" i="1"/>
  <c r="W187" i="1"/>
  <c r="Y187" i="1"/>
  <c r="Z187" i="1"/>
  <c r="Z188" i="1" s="1"/>
  <c r="AA187" i="1"/>
  <c r="AA188" i="1" s="1"/>
  <c r="G187" i="1"/>
  <c r="G188" i="1" s="1"/>
  <c r="I167" i="1"/>
  <c r="I171" i="1" s="1"/>
  <c r="J167" i="1"/>
  <c r="J171" i="1" s="1"/>
  <c r="K171" i="1"/>
  <c r="L167" i="1"/>
  <c r="L171" i="1" s="1"/>
  <c r="M167" i="1"/>
  <c r="M171" i="1" s="1"/>
  <c r="N167" i="1"/>
  <c r="N171" i="1" s="1"/>
  <c r="O167" i="1"/>
  <c r="O171" i="1" s="1"/>
  <c r="P167" i="1"/>
  <c r="W167" i="1"/>
  <c r="Y167" i="1"/>
  <c r="Z167" i="1"/>
  <c r="Z171" i="1" s="1"/>
  <c r="AA167" i="1"/>
  <c r="AA171" i="1" s="1"/>
  <c r="G167" i="1"/>
  <c r="H167" i="1"/>
  <c r="H171" i="1" s="1"/>
  <c r="AB3" i="1"/>
  <c r="AF3" i="1"/>
  <c r="AF4" i="1"/>
  <c r="AF5" i="1"/>
  <c r="AF6" i="1"/>
  <c r="AF7" i="1"/>
  <c r="AF8" i="1"/>
  <c r="AF9" i="1"/>
  <c r="AF10" i="1"/>
  <c r="AF11" i="1"/>
  <c r="AF12" i="1"/>
  <c r="AF13" i="1"/>
  <c r="AF14" i="1"/>
  <c r="AF15" i="1"/>
  <c r="AF16" i="1"/>
  <c r="AF17" i="1"/>
  <c r="AF18" i="1"/>
  <c r="AF19" i="1"/>
  <c r="AF20"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4" i="1"/>
  <c r="AF55" i="1"/>
  <c r="AF56" i="1"/>
  <c r="AF57" i="1"/>
  <c r="AF58" i="1"/>
  <c r="AF59" i="1"/>
  <c r="AF60" i="1"/>
  <c r="AF61" i="1"/>
  <c r="AF62" i="1"/>
  <c r="AF63" i="1"/>
  <c r="AF64" i="1"/>
  <c r="AF65" i="1"/>
  <c r="AF66" i="1"/>
  <c r="AF67" i="1"/>
  <c r="AF69" i="1"/>
  <c r="AF71" i="1"/>
  <c r="AF72" i="1"/>
  <c r="AF73" i="1"/>
  <c r="AF74" i="1"/>
  <c r="AF75" i="1"/>
  <c r="AF76" i="1"/>
  <c r="AF77" i="1"/>
  <c r="AF78" i="1"/>
  <c r="AF79" i="1"/>
  <c r="AF80" i="1"/>
  <c r="AF81" i="1"/>
  <c r="AF82" i="1"/>
  <c r="AF83" i="1"/>
  <c r="AF84" i="1"/>
  <c r="AF85" i="1"/>
  <c r="AF86" i="1"/>
  <c r="AF87" i="1"/>
  <c r="AF88" i="1"/>
  <c r="AF89" i="1"/>
  <c r="AF90" i="1"/>
  <c r="AF91" i="1"/>
  <c r="AF92" i="1"/>
  <c r="AF93" i="1"/>
  <c r="AF95" i="1"/>
  <c r="AF96" i="1"/>
  <c r="AF97" i="1"/>
  <c r="AF98" i="1"/>
  <c r="AF99" i="1"/>
  <c r="AF100" i="1"/>
  <c r="AF101" i="1"/>
  <c r="AF102"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3" i="1"/>
  <c r="AF136" i="1"/>
  <c r="AB4" i="1"/>
  <c r="AB2" i="1"/>
  <c r="Y171" i="1" l="1"/>
  <c r="P173" i="1"/>
  <c r="P174" i="1" s="1"/>
  <c r="G171" i="1"/>
  <c r="V173" i="1"/>
  <c r="V174" i="1" s="1"/>
  <c r="W171" i="1"/>
  <c r="P171" i="1"/>
  <c r="H194" i="1"/>
  <c r="H191" i="1"/>
  <c r="G191" i="1"/>
  <c r="Y191" i="1"/>
  <c r="Q194" i="1"/>
  <c r="P191" i="1"/>
  <c r="Q188" i="1"/>
  <c r="Z194" i="1"/>
  <c r="AA194" i="1"/>
  <c r="P188" i="1"/>
  <c r="AA191" i="1"/>
  <c r="P194" i="1"/>
  <c r="Y194" i="1"/>
  <c r="Y188" i="1"/>
  <c r="Z191" i="1"/>
  <c r="G194" i="1"/>
  <c r="Q191" i="1"/>
  <c r="AB167" i="1"/>
  <c r="AB171" i="1" s="1"/>
  <c r="W194" i="1"/>
  <c r="O194" i="1"/>
  <c r="K194" i="1"/>
  <c r="N194" i="1"/>
  <c r="J194" i="1"/>
  <c r="M194" i="1"/>
  <c r="I194" i="1"/>
  <c r="I191" i="1"/>
  <c r="K188" i="1"/>
  <c r="M191" i="1"/>
  <c r="J188" i="1"/>
  <c r="L191" i="1"/>
  <c r="O191" i="1"/>
  <c r="K191" i="1"/>
  <c r="L194" i="1"/>
  <c r="N191" i="1"/>
  <c r="J191" i="1"/>
  <c r="R194" i="1"/>
  <c r="W188" i="1"/>
  <c r="W191" i="1"/>
  <c r="R188" i="1"/>
  <c r="R19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Bélanger, Martin (08-DGFa)</author>
  </authors>
  <commentList>
    <comment ref="J1" authorId="0" guid="{8A46E1B8-F30D-460A-8630-5839B638951F}" shapeId="0" xr:uid="{00000000-0006-0000-0000-000001000000}">
      <text>
        <r>
          <rPr>
            <b/>
            <sz val="9"/>
            <color indexed="81"/>
            <rFont val="Tahoma"/>
            <family val="2"/>
          </rPr>
          <t>Bélanger, Martin (08-DGFa):</t>
        </r>
        <r>
          <rPr>
            <sz val="9"/>
            <color indexed="81"/>
            <rFont val="Tahoma"/>
            <family val="2"/>
          </rPr>
          <t xml:space="preserve">
Absent lors des deux rencontres de planification et aucun retour quant à la planification des travaux
</t>
        </r>
      </text>
    </comment>
  </commentList>
</comments>
</file>

<file path=xl/sharedStrings.xml><?xml version="1.0" encoding="utf-8"?>
<sst xmlns="http://schemas.openxmlformats.org/spreadsheetml/2006/main" count="533" uniqueCount="371">
  <si>
    <t>Description</t>
  </si>
  <si>
    <t>Priorisation</t>
  </si>
  <si>
    <t>$ externe</t>
  </si>
  <si>
    <t>$ interne</t>
  </si>
  <si>
    <t>Marie-Claude</t>
  </si>
  <si>
    <t>Jean-Pierre</t>
  </si>
  <si>
    <t>Jean</t>
  </si>
  <si>
    <t>Caroline</t>
  </si>
  <si>
    <t>Myriam</t>
  </si>
  <si>
    <t>Stéphanie</t>
  </si>
  <si>
    <t>Martin</t>
  </si>
  <si>
    <t>Jean-Sébastien</t>
  </si>
  <si>
    <t>Tech_X (Pierre)</t>
  </si>
  <si>
    <t>Tech_X (Savanah)</t>
  </si>
  <si>
    <t>Etudiant - 1</t>
  </si>
  <si>
    <t>Étudiant - 2</t>
  </si>
  <si>
    <t>TOTAL</t>
  </si>
  <si>
    <t xml:space="preserve">Commentaires </t>
  </si>
  <si>
    <t>AACM</t>
  </si>
  <si>
    <t>Consultation ministérielle autochtone: Stratégie, orientations, lois, règlements, politiques, PATP, PRDTP, programmes, etc.</t>
  </si>
  <si>
    <t>AVEN</t>
  </si>
  <si>
    <t>Avis pour autres ministères et organismes (étude d'impact, CPTAQ, etc…)</t>
  </si>
  <si>
    <t>AFOF</t>
  </si>
  <si>
    <t>Aide financière pour des projets et organismes fauniques</t>
  </si>
  <si>
    <t>AMDD</t>
  </si>
  <si>
    <t>Aires protégées du MDDELCC (parc, réserve de biodiversité, réserve écologique): commentaires, avis et conseils au MDDELCC</t>
  </si>
  <si>
    <t xml:space="preserve"> </t>
  </si>
  <si>
    <t>AMRN</t>
  </si>
  <si>
    <t>Aires protégées du MFFP (refuge biologique, refuge faunique, EFE): commentaires, avis et conseils</t>
  </si>
  <si>
    <t>ATRP</t>
  </si>
  <si>
    <t>Assemblées de l'Association des trappeurs(111180.111586015)</t>
  </si>
  <si>
    <t>AFIE</t>
  </si>
  <si>
    <t>Avis fauniques aux clients externes (rencontres, conférences)(1111180.111586002)</t>
  </si>
  <si>
    <t>AFII</t>
  </si>
  <si>
    <t>Avis fauniques internes (autres que ceux spécifiées dans d'autres produits), commentaires PAFI, harmonisation coupe forestière</t>
  </si>
  <si>
    <t>CHP4</t>
  </si>
  <si>
    <t>Autorisations d'interventions dans les habitats(11113724.111586014)</t>
  </si>
  <si>
    <t>GTFA ou CHP4</t>
  </si>
  <si>
    <t>Comité sur les barrages</t>
  </si>
  <si>
    <t>ENVH</t>
  </si>
  <si>
    <t>ESPP</t>
  </si>
  <si>
    <t>Révision de la liste régionale des EMVS</t>
  </si>
  <si>
    <t>ETTF</t>
  </si>
  <si>
    <t>Signature et suivi des protocoles des ZECs.  Gestion administrative des ZECS, Autorisation de commerce dans les ZECs, Plan de développement des activités récréatives (PDAR)</t>
  </si>
  <si>
    <t>FDEL</t>
  </si>
  <si>
    <t>FLOR</t>
  </si>
  <si>
    <t>FON8</t>
  </si>
  <si>
    <t>Restauration d'habitat (Fonds 08) (1114980.111586016)</t>
  </si>
  <si>
    <t>GCMP</t>
  </si>
  <si>
    <t>Gestion des camps de piégeage (1113721.111586013)</t>
  </si>
  <si>
    <t>GEOM</t>
  </si>
  <si>
    <t>Plan triennal géomatique – Équipe régionale -  Développement d’application et soutien aux utilisateurs</t>
  </si>
  <si>
    <t>GPOU</t>
  </si>
  <si>
    <t>Gestion des baux et permis de pourvoirie (1113723.111586018)</t>
  </si>
  <si>
    <t>GTPE</t>
  </si>
  <si>
    <t>Gestion des terrains de piégeage(1113721.111586013)</t>
  </si>
  <si>
    <t>GEGF</t>
  </si>
  <si>
    <t>Gestion de la grande faune</t>
  </si>
  <si>
    <t>INOR</t>
  </si>
  <si>
    <t>Inventaire aérien orignal  zone X</t>
  </si>
  <si>
    <t>PANA</t>
  </si>
  <si>
    <t>Prélèvement de pièces anatomiques (lecture d'âge orignal)</t>
  </si>
  <si>
    <t>PENS</t>
  </si>
  <si>
    <t>Permis de transport et d'ensemencement (1113724.111586018)</t>
  </si>
  <si>
    <t>PGCA</t>
  </si>
  <si>
    <t>Permis de garde en captivité (1113724.111586018)</t>
  </si>
  <si>
    <t>DPFA</t>
  </si>
  <si>
    <t>Avis et témoignages experts demandés par la Direction de la Protection de la Faune</t>
  </si>
  <si>
    <t>PPER</t>
  </si>
  <si>
    <t>Équipe de rétablissement  (Caribou Val-d'Or)</t>
  </si>
  <si>
    <t>PRCF</t>
  </si>
  <si>
    <t>Plan de rétablissement provincial du caribou forestier(1110580.111586001)</t>
  </si>
  <si>
    <t>PRMA</t>
  </si>
  <si>
    <t>Surveillance, banques de données  et avis sur les maladies et parasites de la faune</t>
  </si>
  <si>
    <t>Suivi (Hyperplasie folliculaire thyroïdienne) Safo</t>
  </si>
  <si>
    <t>PSEG</t>
  </si>
  <si>
    <t>Permis scientifiques éducatifs et de gestion (1113724.111586018)</t>
  </si>
  <si>
    <t>GEST</t>
  </si>
  <si>
    <t>Plan stratégique et plan d'action et programmation annuelle</t>
  </si>
  <si>
    <t>PXDJ</t>
  </si>
  <si>
    <t>Analyse des données de pêche PXDJ et RF. Rédaction de rapports</t>
  </si>
  <si>
    <t>PXOF</t>
  </si>
  <si>
    <t>PXTO</t>
  </si>
  <si>
    <t>RECH</t>
  </si>
  <si>
    <t>Route d'écoute des Chiroptères (2,1) (1110281.111586011)</t>
  </si>
  <si>
    <t>ROSM</t>
  </si>
  <si>
    <t>Rapports d'observation espèces menacées (1110281.111586003)</t>
  </si>
  <si>
    <t>SAAF</t>
  </si>
  <si>
    <t>Suivi de la récolte des animaux à fourrure (1110281.111586010)</t>
  </si>
  <si>
    <t>SFI8 ?</t>
  </si>
  <si>
    <t>Gestion des SFI</t>
  </si>
  <si>
    <t>SONP</t>
  </si>
  <si>
    <t>Suivi de l'exploitation de l'ours noir chez les pourvoiries SDE(1110281.111586008)</t>
  </si>
  <si>
    <t>PGPO</t>
  </si>
  <si>
    <t>Suivi de l'exploitation et  plan gestion pade</t>
  </si>
  <si>
    <t>09PO (SRCE)</t>
  </si>
  <si>
    <t xml:space="preserve">Inventaire des ravages de cerfs de Virginie et observation </t>
  </si>
  <si>
    <t>INFA</t>
  </si>
  <si>
    <t>SXZE</t>
  </si>
  <si>
    <t>Suivi exploitation dans les zecs (1110282.111586017) (Tournée régionale)</t>
  </si>
  <si>
    <t>PEFG</t>
  </si>
  <si>
    <t>Table régionale de la faune</t>
  </si>
  <si>
    <t>VAFR</t>
  </si>
  <si>
    <t>Validation de frayères</t>
  </si>
  <si>
    <t>FAOF</t>
  </si>
  <si>
    <t xml:space="preserve">Fraie artificielle SAFO indigènes (Lac Wyeth) </t>
  </si>
  <si>
    <t xml:space="preserve">Ensemencement Safo </t>
  </si>
  <si>
    <t>CECR</t>
  </si>
  <si>
    <t>Cellule de crise</t>
  </si>
  <si>
    <t>Portrait faunique par UAF-&gt;GEPF</t>
  </si>
  <si>
    <t>SECR</t>
  </si>
  <si>
    <t>Journée ménage</t>
  </si>
  <si>
    <t>Protocole de gestion et de sécurité</t>
  </si>
  <si>
    <t>Voir protocole utilisé par l'UG et autres Directions.</t>
  </si>
  <si>
    <t>SIMDUT</t>
  </si>
  <si>
    <t>Comité santé sécurité</t>
  </si>
  <si>
    <t xml:space="preserve">TORT </t>
  </si>
  <si>
    <t xml:space="preserve">Suivi des aménagements - tortue </t>
  </si>
  <si>
    <t>PROF</t>
  </si>
  <si>
    <t>Protection du site de nidification du faucon pèlerin des Kekeko et de la colline Cheminis</t>
  </si>
  <si>
    <t xml:space="preserve">Banque de données sur la faune et les habitats  </t>
  </si>
  <si>
    <t>PYGA</t>
  </si>
  <si>
    <t>Inventaire pygargue(1110281.111586012)</t>
  </si>
  <si>
    <t>COFO</t>
  </si>
  <si>
    <t>Gestion du commerce des fourrures</t>
  </si>
  <si>
    <t>CRTH</t>
  </si>
  <si>
    <t>Cartographie des habitats fauniques légaux</t>
  </si>
  <si>
    <t>ENDO</t>
  </si>
  <si>
    <t>Évaluation ens. Lac Dufault et rédaction d'un rapport</t>
  </si>
  <si>
    <t>ENTO</t>
  </si>
  <si>
    <t>CETH</t>
  </si>
  <si>
    <t>Comité d'éthique animale de l'UQAT(1111180.111586002)</t>
  </si>
  <si>
    <t>PGDO</t>
  </si>
  <si>
    <t>PGOF</t>
  </si>
  <si>
    <t>FEPE</t>
  </si>
  <si>
    <t>Fête de la Pêche</t>
  </si>
  <si>
    <t>PROM</t>
  </si>
  <si>
    <t>Allocutions, kiosques, expositions, publicité, articles promotionnels</t>
  </si>
  <si>
    <t>SAOF</t>
  </si>
  <si>
    <t>Suivi et restauration of (lacs aménagés) Lac Berry 2019 (1110281.111586004)</t>
  </si>
  <si>
    <t>Enquêtes sur la présence de loup dans les zecs (1110281.111586010)-&gt;SAAF</t>
  </si>
  <si>
    <t>SFIO</t>
  </si>
  <si>
    <t xml:space="preserve">Caractérisation SFI Omble de fontaine </t>
  </si>
  <si>
    <t>SRLV</t>
  </si>
  <si>
    <t>Suivi de l'exploitation réserve La Vérendrye(1110282.11586017)</t>
  </si>
  <si>
    <t>PXAH</t>
  </si>
  <si>
    <t>ROSE</t>
  </si>
  <si>
    <t>Réunion</t>
  </si>
  <si>
    <t>Formation</t>
  </si>
  <si>
    <t>PPAP</t>
  </si>
  <si>
    <t xml:space="preserve">Permis poissons appâts </t>
  </si>
  <si>
    <t>Avis réglementation</t>
  </si>
  <si>
    <t>AMRE</t>
  </si>
  <si>
    <t>Route de suivi des amphibiens et reptiles dans le sud du Témiscamingue</t>
  </si>
  <si>
    <t>Bardeaux</t>
  </si>
  <si>
    <t xml:space="preserve">HFGF </t>
  </si>
  <si>
    <t xml:space="preserve">Plan de gestion du dindon sauvage </t>
  </si>
  <si>
    <t>CAMZ</t>
  </si>
  <si>
    <t>Dossier Camping dans les Zecs</t>
  </si>
  <si>
    <t>GEPF</t>
  </si>
  <si>
    <t>Visite de maternité à chauves-souris</t>
  </si>
  <si>
    <t>OPEM</t>
  </si>
  <si>
    <t>Suivi de l'exploitation au parc Opémican</t>
  </si>
  <si>
    <t>MATO</t>
  </si>
  <si>
    <t>17IN</t>
  </si>
  <si>
    <t>Inventaire des ruisseaux à O.F. et caracterisation de ponceaux</t>
  </si>
  <si>
    <t>GEZE</t>
  </si>
  <si>
    <t>Plan d'ensemencement (ZEC)</t>
  </si>
  <si>
    <t xml:space="preserve">Protection Omble de fontaine indigène (ZEC) </t>
  </si>
  <si>
    <t>SERP</t>
  </si>
  <si>
    <t>Caractérisation de la population de tortues serpentines du lac Mud</t>
  </si>
  <si>
    <t>INFP</t>
  </si>
  <si>
    <t>Inventaire du faucon pèlerin</t>
  </si>
  <si>
    <t>PGON</t>
  </si>
  <si>
    <t xml:space="preserve">Inventaire héronnière </t>
  </si>
  <si>
    <t>DERE</t>
  </si>
  <si>
    <t>Concertation avec le milieu régional (Table GIR et comités techniques)</t>
  </si>
  <si>
    <t>Immobilisant (pratique sur les ours réhabilités du Refuge Pageau)</t>
  </si>
  <si>
    <t>Plan de gestion de l'omble de fontaine</t>
  </si>
  <si>
    <t>PGCV</t>
  </si>
  <si>
    <t>Projets fauniques (MFFP - Kebaowek)</t>
  </si>
  <si>
    <t>REHO</t>
  </si>
  <si>
    <t>Rehabilitation de faons orignaux et d'ours par le Refuge Pageau</t>
  </si>
  <si>
    <t>10PO</t>
  </si>
  <si>
    <t>Plan d'action caribou forestier: Comité technique sur les mesures de gestion des populations</t>
  </si>
  <si>
    <t>03AR</t>
  </si>
  <si>
    <t>Éradication des sangliers en liberté au Québec</t>
  </si>
  <si>
    <t>Plan de gestion des animaux à fourrure</t>
  </si>
  <si>
    <t>Comité Traverses à gué</t>
  </si>
  <si>
    <t>Sanctuaire de pêche</t>
  </si>
  <si>
    <t>21IN</t>
  </si>
  <si>
    <t>Inventaire site nidification hirondelle de rivage</t>
  </si>
  <si>
    <t>11IN (PRMA)</t>
  </si>
  <si>
    <t>17PO</t>
  </si>
  <si>
    <t>Détermination de l'âge et de l'histoire reproductive d'ours noirs</t>
  </si>
  <si>
    <t>Projet Faune aquatique R-10</t>
  </si>
  <si>
    <t>Plan de gestion du petit gibier 2022-2029</t>
  </si>
  <si>
    <t>Suivi de la productivité du faucon pèlerin</t>
  </si>
  <si>
    <t>Surveillance du SMB</t>
  </si>
  <si>
    <t>Mise en œuvre du suivi de la biodiversité au Québec</t>
  </si>
  <si>
    <t>Formation sur les moules d'eau douce</t>
  </si>
  <si>
    <t>Portrait des camps de piégeage en Abitibi-Témiscamingue</t>
  </si>
  <si>
    <t>Pêche expérimentale Safo, Lac Berry (Tournoi)</t>
  </si>
  <si>
    <t>GEPO</t>
  </si>
  <si>
    <t>Réseau TFS</t>
  </si>
  <si>
    <t>Révision de rapport (Gestion de la qualitée)</t>
  </si>
  <si>
    <t>500 $  FA</t>
  </si>
  <si>
    <t>tot_Prof</t>
  </si>
  <si>
    <t>tot_Tech</t>
  </si>
  <si>
    <t>tot_Étudiant</t>
  </si>
  <si>
    <t>Grand total</t>
  </si>
  <si>
    <t>Temps disponible</t>
  </si>
  <si>
    <t>Différence</t>
  </si>
  <si>
    <t>Critères de priorisation:</t>
  </si>
  <si>
    <t>Obligation légale et ministérielle (habitat, suivi réseau, etc)</t>
  </si>
  <si>
    <t xml:space="preserve">Gestion des données &amp; Géomatique </t>
  </si>
  <si>
    <t>Suivi et inventaire et plan de gestion provinciaux</t>
  </si>
  <si>
    <t>EMV</t>
  </si>
  <si>
    <t>Engagement (centre &amp; instance gouver.)</t>
  </si>
  <si>
    <t>Engagemnent (partenaires)</t>
  </si>
  <si>
    <t>Autres</t>
  </si>
  <si>
    <t>Code priorisation</t>
  </si>
  <si>
    <t>1- prioritaire</t>
  </si>
  <si>
    <t>2- moyen</t>
  </si>
  <si>
    <t>3- retardé</t>
  </si>
  <si>
    <t>Clé 2019</t>
  </si>
  <si>
    <t>Clé 2020</t>
  </si>
  <si>
    <t>Formation pêche électrique</t>
  </si>
  <si>
    <t>Formation qui devait avoir lieux en 2019</t>
  </si>
  <si>
    <t>MB: Poissons appâts</t>
  </si>
  <si>
    <t>Fraie artificielle touladi</t>
  </si>
  <si>
    <t>Bio 3 C.F.</t>
  </si>
  <si>
    <t xml:space="preserve">Évaluation mi-parcours et fiche sur les programmes de repeuplement: lac Matchi-Manitou, Wetetnegami, Cuillere-Hoswart et Denain </t>
  </si>
  <si>
    <t>FA 10 000 $</t>
  </si>
  <si>
    <t>Comité consultatif régional de la RFLV</t>
  </si>
  <si>
    <t>Formation à venir</t>
  </si>
  <si>
    <t>Formation IFA, Dendrodiff et Discoverer</t>
  </si>
  <si>
    <t>Myriam : Jean-Seb prévoit 5 jours par année.</t>
  </si>
  <si>
    <t>Système de gestion de la qualité</t>
  </si>
  <si>
    <t>SGQF</t>
  </si>
  <si>
    <t>PBAH</t>
  </si>
  <si>
    <t>Intégration des avis Faune-Forêt</t>
  </si>
  <si>
    <t>Élaboration d'un programme de formation Habitats/Études d'impact</t>
  </si>
  <si>
    <r>
      <t>Espèces envahissantes, suivi et sensibilisation (</t>
    </r>
    <r>
      <rPr>
        <b/>
        <sz val="11"/>
        <color theme="1"/>
        <rFont val="Calibri"/>
        <family val="2"/>
        <scheme val="minor"/>
      </rPr>
      <t>FILET</t>
    </r>
    <r>
      <rPr>
        <sz val="11"/>
        <color theme="1"/>
        <rFont val="Calibri"/>
        <family val="2"/>
        <scheme val="minor"/>
      </rPr>
      <t xml:space="preserve"> + </t>
    </r>
    <r>
      <rPr>
        <b/>
        <sz val="11"/>
        <color theme="1"/>
        <rFont val="Calibri"/>
        <family val="2"/>
        <scheme val="minor"/>
      </rPr>
      <t>ADNe</t>
    </r>
    <r>
      <rPr>
        <sz val="11"/>
        <color theme="1"/>
        <rFont val="Calibri"/>
        <family val="2"/>
        <scheme val="minor"/>
      </rPr>
      <t>)</t>
    </r>
  </si>
  <si>
    <t xml:space="preserve">Bathymétrie SAFO 2020 </t>
  </si>
  <si>
    <t>Aménagement faunique Yves-Rosemond (Dépliant, panneau, rapport et suivi FFQ)</t>
  </si>
  <si>
    <t xml:space="preserve">Marge de manœuvre </t>
  </si>
  <si>
    <t>Projets financés par le Fonds-08 (Wyeth, West, Pinguet)</t>
  </si>
  <si>
    <t xml:space="preserve">Régularisation des campings (Art. 107) pour les six (6) zecs. Mise à jour des  dossiers, compilations des données, consultations, analyse, etc … (100 dossiers approx. )  </t>
  </si>
  <si>
    <t>Rédaction de rapport et suivi avec les partenaires Projet de restauration avec les partenaires du milieu</t>
  </si>
  <si>
    <t>500 $ FA</t>
  </si>
  <si>
    <t xml:space="preserve">Suite et suivi du projet 2019 </t>
  </si>
  <si>
    <t>Pêches expérimentales Safo 2017  (Fripp, Madill,Wright)  et 2019 (Pat, Eddy et Pinguet) Rédaction de rapport synthèse</t>
  </si>
  <si>
    <t>Réaménagement du laboratoire</t>
  </si>
  <si>
    <t xml:space="preserve">Ruisseau Bélisle et Riv. des Outaouais </t>
  </si>
  <si>
    <t>Bilan récolte Zecs                                    Nouveau système Manisoft       Compilation Back log ???</t>
  </si>
  <si>
    <t>Développement d'une pêcherie commerciale aux poissons appâts en A-T</t>
  </si>
  <si>
    <t>Développement d'indicateurs de suivis des populations d'animaux à fourrure (lynx/pékan)</t>
  </si>
  <si>
    <t>Suivi des populations de caribous forestiers</t>
  </si>
  <si>
    <t>Groupe de travail sur la gestion des esturgeons au Québec</t>
  </si>
  <si>
    <t>Mi-parcours plan de gestion du doré</t>
  </si>
  <si>
    <t>Bilan régionale Doré</t>
  </si>
  <si>
    <t>Validation de la présence de l'obovarie olivâtre à partir de l'ADNe</t>
  </si>
  <si>
    <t>Élaboration de modèles de qualité de l'habitat (MQH), mise à jour de protocoles et validation sur le terrain</t>
  </si>
  <si>
    <t>Centre de données sur le patrimoine naturel du Québec (CDPNQ)</t>
  </si>
  <si>
    <t>Pêche expérimentale SAFO,    Lacs  Wolf, du plateau, du bœuf et Pants (Projets cancellés 2019)</t>
  </si>
  <si>
    <t>Système des autorisations et des habitats fauniques</t>
  </si>
  <si>
    <t xml:space="preserve">Conserver le dossier </t>
  </si>
  <si>
    <t xml:space="preserve">Bathymétrie de lacs à dorés pour projet de repeuplement           Lacs Cinq-Milles, BL,                  Pants et Mc killop.      </t>
  </si>
  <si>
    <t>Lecture d'âge (poissons) et saisie IFA</t>
  </si>
  <si>
    <t>bilan mi-plan TERMINÉ</t>
  </si>
  <si>
    <t>Plan de gestion de l'ours noir - Mise en œuvre</t>
  </si>
  <si>
    <t>Fiche centre-région ADNe. Demande Crédit au net</t>
  </si>
  <si>
    <t>Plan de gestion du cerf de virginie - Mise en œuvre</t>
  </si>
  <si>
    <t>Selon opportunité. Frais d'essence.</t>
  </si>
  <si>
    <t>Influence de la tique d'hiver sur la dynamique des populations d'orignaux et suivi des variations annuelles (décomptes aux stations d'enregistrement)</t>
  </si>
  <si>
    <t>À ventiler par région:
11 100 $ incitatif utérus et
13 200 $ lecture</t>
  </si>
  <si>
    <t>Élaboration du plan de gestion de l'orignal 2022-2031</t>
  </si>
  <si>
    <t>Plan d'aménagement du ravage de cerf de Mattawa</t>
  </si>
  <si>
    <t>Demande DGFo-08</t>
  </si>
  <si>
    <t>1 500 $ FA</t>
  </si>
  <si>
    <t>Analyse des données touladi et rapports</t>
  </si>
  <si>
    <t>Entente avec la zec Kipawa,  Lacs acides avec aménagements fauniques                  FA-2020-24</t>
  </si>
  <si>
    <t>Besoin inventaire orignal Autre régions (R-10 et Laurentides-Outaouais)</t>
  </si>
  <si>
    <t>Tech. jours</t>
  </si>
  <si>
    <t>Besoin Tech. Postes</t>
  </si>
  <si>
    <t>Pêche expérimentale ad hoc  (Petit lac Otter)</t>
  </si>
  <si>
    <t>Dominique</t>
  </si>
  <si>
    <t>Catherine</t>
  </si>
  <si>
    <t>Pêches expérimentales Réseau Doré : Dufay (1), Blanchin (1), Preissac (1), des Quinzes (1), Dasserat  (2), Hébert (2), Labyrinthe (2) , Cuvillier (2) et Megiscane (2)</t>
  </si>
  <si>
    <t>Repeuplement de dorés jaunes au Lac des Bois  &amp; Pelletier</t>
  </si>
  <si>
    <t xml:space="preserve">Ensemencement touladi: Cuillère-Hoswart, Denain, Kipawa, Matchi-Manitou et Yser </t>
  </si>
  <si>
    <t>Alexane</t>
  </si>
  <si>
    <t>Marc-Olivier</t>
  </si>
  <si>
    <t>Tech_X_(Jocelyn)</t>
  </si>
  <si>
    <t>Fraie du doré en lac</t>
  </si>
  <si>
    <t>Analyse Stats. Et finir de rédigier le bilan…</t>
  </si>
  <si>
    <t>Suivi concernant la mise en place de la nouvelle méthode de gestion de l'eau au kipawa</t>
  </si>
  <si>
    <t>Pêche expérimentale  La Vérendrye: Anwatan</t>
  </si>
  <si>
    <t>FP 3 820 $ et FA 3 500 $</t>
  </si>
  <si>
    <t>Pêches expérimentales Réseau touladi: Aucune en 2021</t>
  </si>
  <si>
    <t>FP 12 000 $ FA 14 300 $</t>
  </si>
  <si>
    <t>Rédaction d'un rapport préliminaire sur l'effet du marnage sur la reproduction du touladi au Kipawa - REPORTÉ</t>
  </si>
  <si>
    <t>MAJ - Normalisation travaux Faune aquatique: Bilans synthèses des inventaires normalisés, Maturité sexuelle, Lecture d'âge, etc.</t>
  </si>
  <si>
    <t>Réseau Faune Aquatique</t>
  </si>
  <si>
    <t xml:space="preserve">Florentien  pour SANA. 2021                                 Lac à l'eau claire pour SAAL                       Lac Petit Otter pour SANA                               Lac  Long , pour SANA                                                                                                                                                    </t>
  </si>
  <si>
    <t>Protection des lacs à haut rendement  (Benwah)</t>
  </si>
  <si>
    <t>FA-2021-24</t>
  </si>
  <si>
    <t>FA-2021-03</t>
  </si>
  <si>
    <t>Aucun suivi pour 2021</t>
  </si>
  <si>
    <t>FP 12 096 $, FA 32 340 $ (DO)</t>
  </si>
  <si>
    <r>
      <t xml:space="preserve">Beaucoup de retard sur la saison 2019 et 2020 - </t>
    </r>
    <r>
      <rPr>
        <b/>
        <sz val="11"/>
        <rFont val="Calibri"/>
        <family val="2"/>
        <scheme val="minor"/>
      </rPr>
      <t>FA-2021-06</t>
    </r>
  </si>
  <si>
    <t>Suivi concernant la mise en place de la nouvelle méthode de gestion de l'eau au kipawa - Mise en place d'un projet de recherche</t>
  </si>
  <si>
    <t>ARRE</t>
  </si>
  <si>
    <t>RATA</t>
  </si>
  <si>
    <t>Organisation TRF par Caro</t>
  </si>
  <si>
    <t>Rédaction PG + Comité cohabitation
 FT-2021-01</t>
  </si>
  <si>
    <t>Rédaction PG + Mise en place sondage et réglementation. FT-2021-09</t>
  </si>
  <si>
    <t>aucun échantillonnage 2021</t>
  </si>
  <si>
    <t>non défini pour l'instant…régions listées en inventaire hiver 2021</t>
  </si>
  <si>
    <t>Aucun inventaire en A-T en 2021-22. Clé en double, voir plus bas ligne 155</t>
  </si>
  <si>
    <t>collecte + lecture dents orignal. Année permissive, donc vise 200 paires de dents, mais difficile à atteindre… Possibilité envois postaux par Qc.</t>
  </si>
  <si>
    <t>Nouvelle proposition de modalité pour le cerf - à terminer.</t>
  </si>
  <si>
    <t>Projet de recherche universitaire sur l'utilisation de l'habitat par le cerf de Virginie dans le secteur du lac Opasatica</t>
  </si>
  <si>
    <t>Frais d'essence. Plus de 45 oursons à relâcher en juillet 2021 - 3 jours estimés</t>
  </si>
  <si>
    <t>Élaboration PGOR + 2 consultations. Préoccupations algonquines et négociation RFLV.  FT-2021-14 En attente de la fiche, budget à valider</t>
  </si>
  <si>
    <t>FP 500$ et FA 14 300 $</t>
  </si>
  <si>
    <t>ADNe Esturgeon jaune, SANA et SAAL</t>
  </si>
  <si>
    <t>Participation au suivi du caribou NdQ</t>
  </si>
  <si>
    <t>MAJ outils MQH orignal</t>
  </si>
  <si>
    <t>Suivi hibou des marais</t>
  </si>
  <si>
    <t>Suivi occurrences CDPNQ</t>
  </si>
  <si>
    <t>Numérisation frayères (polygone)</t>
  </si>
  <si>
    <t>Implantation d'une station de lavage de bateaux permanente, secteur Kipawa</t>
  </si>
  <si>
    <t xml:space="preserve">Projet de recherche UQAT - MFFP   Les impacts du cladocère épineux,  </t>
  </si>
  <si>
    <t>Climat de travail</t>
  </si>
  <si>
    <r>
      <rPr>
        <b/>
        <sz val="11"/>
        <rFont val="Calibri"/>
        <family val="2"/>
        <scheme val="minor"/>
      </rPr>
      <t>FA-2021-24</t>
    </r>
    <r>
      <rPr>
        <sz val="11"/>
        <rFont val="Calibri"/>
        <family val="2"/>
        <scheme val="minor"/>
      </rPr>
      <t xml:space="preserve"> - Besoin Laurentides/Lanaudières, 4 j-p Gaston (Bruno Bélanger) </t>
    </r>
    <r>
      <rPr>
        <b/>
        <sz val="11"/>
        <rFont val="Calibri"/>
        <family val="2"/>
        <scheme val="minor"/>
      </rPr>
      <t>FA-2021-23</t>
    </r>
  </si>
  <si>
    <t>295 $ FP
500 $ FA</t>
  </si>
  <si>
    <t xml:space="preserve">Si nouveaux cas. </t>
  </si>
  <si>
    <t>FA-2021-07</t>
  </si>
  <si>
    <t>FA 15 000$</t>
  </si>
  <si>
    <t>FA-2021-01</t>
  </si>
  <si>
    <t>FA-2021-05</t>
  </si>
  <si>
    <t>FA-2021-26</t>
  </si>
  <si>
    <t>Marnage au Kipawa (renouvellement de l'entende, travail avec les acteurs et les gestionnaires de barrage) et préparation d'un projet</t>
  </si>
  <si>
    <t>SFP payera les frais de déplacement et le TS.</t>
  </si>
  <si>
    <t>Acquisition de connaissances sur les moules d'eau douce</t>
  </si>
  <si>
    <t>Document de support pour orienter les demandes d'inventaires aux initiateurs de projets</t>
  </si>
  <si>
    <t>Restauration de l'omble de fontaine au lac Florentien (Rapport - suivi de l'exploitation)</t>
  </si>
  <si>
    <t xml:space="preserve">Participation aux différents comités provinciaux mis en place pour améliorer la situation de l'espèce                             1) Déterminantion des quotas (extracto)                2) Suivi standard de l'exploit. Faun. (zec) 3) Efficacité de l'hameçon circulaire </t>
  </si>
  <si>
    <t xml:space="preserve">Projet expérimental - Rampes d'accès temporaires - zec Kipawa         </t>
  </si>
  <si>
    <t>Prof. jours</t>
  </si>
  <si>
    <t>Besoin Prof. Postes</t>
  </si>
  <si>
    <t>FA-2020-14 - La région 08 n'est pas dans la fiche 2021</t>
  </si>
  <si>
    <r>
      <t>7 lacs à échantillonner en région (</t>
    </r>
    <r>
      <rPr>
        <b/>
        <sz val="11"/>
        <rFont val="Calibri"/>
        <family val="2"/>
        <scheme val="minor"/>
      </rPr>
      <t>Filet et ADNe</t>
    </r>
    <r>
      <rPr>
        <sz val="11"/>
        <rFont val="Calibri"/>
        <family val="2"/>
        <scheme val="minor"/>
      </rPr>
      <t xml:space="preserve">) Analyse (Labo)  et rencontre du comité provincial (EEE) Sensibilisation avec l'unité mobile </t>
    </r>
  </si>
  <si>
    <t>Andréane</t>
  </si>
  <si>
    <r>
      <t xml:space="preserve">Matériel pêche = 10
Cahier terrain = 4
matériel échantillonnege = 10
IFA générale = 10
Transfert ADNE = 10
DVD lecture = 5 
Éthanol collection = 1     Inclus préparation et gestion du matériel                               </t>
    </r>
    <r>
      <rPr>
        <b/>
        <sz val="11"/>
        <rFont val="Calibri"/>
        <family val="2"/>
        <scheme val="minor"/>
      </rPr>
      <t>FA-2021-06</t>
    </r>
  </si>
  <si>
    <t>Saisie données pourvoiries et mise à jour des portraits fauniques et PG des PADEs</t>
  </si>
  <si>
    <t>Entente administrative EMV</t>
  </si>
  <si>
    <t>Modèle builder orignal</t>
  </si>
  <si>
    <t>RFLV Portrait de l'orignal</t>
  </si>
  <si>
    <t>Tech_X(Gaston)</t>
  </si>
  <si>
    <t>Inventaire aérien - Pêche hivernale</t>
  </si>
  <si>
    <t xml:space="preserve">Rescencement de pêche sportive - Pêche hivernale </t>
  </si>
  <si>
    <t>Tech_X (Camille)</t>
  </si>
  <si>
    <t>Non</t>
  </si>
  <si>
    <t>Oui</t>
  </si>
  <si>
    <t>Suivi estival</t>
  </si>
  <si>
    <t>Myriam : mettre plus d'énergie sur le Fonds-08 avec nouveaux postes. Rencontre avec Fondation de la Faune - JPH</t>
  </si>
  <si>
    <t>collecte de dents et d'utérus d'ours (2e année). FT-2021-03. Probalement envois postaux pour les dents. Réalisé</t>
  </si>
  <si>
    <t>Comprend du temps DGSNO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</si>
</sst>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 #,##0.00_)\ &quot;$&quot;_ ;_ * \(#,##0.00\)\ &quot;$&quot;_ ;_ * &quot;-&quot;??_)\ &quot;$&quot;_ ;_ @_ "/>
    <numFmt numFmtId="164" formatCode="_ * #,##0_)\ [$$-C0C]_ ;_ * \(#,##0\)\ [$$-C0C]_ ;_ * &quot;-&quot;??_)\ [$$-C0C]_ ;_ @_ "/>
  </numFmts>
  <fonts count="14" x14ac:knownFonts="1">
    <font>
      <sz val="11"/>
      <color theme="1"/>
      <name val="Calibri"/>
      <family val="2"/>
      <scheme val="minor"/>
    </font>
    <font>
      <b/>
      <sz val="11"/>
      <color theme="1"/>
      <name val="Calibri"/>
      <family val="2"/>
      <scheme val="minor"/>
    </font>
    <font>
      <b/>
      <sz val="11"/>
      <color rgb="FFC00000"/>
      <name val="Calibri"/>
      <family val="2"/>
      <scheme val="minor"/>
    </font>
    <font>
      <sz val="11"/>
      <color rgb="FFC00000"/>
      <name val="Calibri"/>
      <family val="2"/>
      <scheme val="minor"/>
    </font>
    <font>
      <b/>
      <sz val="11"/>
      <name val="Calibri"/>
      <family val="2"/>
      <scheme val="minor"/>
    </font>
    <font>
      <b/>
      <sz val="14"/>
      <color theme="1"/>
      <name val="Calibri"/>
      <family val="2"/>
      <scheme val="minor"/>
    </font>
    <font>
      <sz val="11"/>
      <color rgb="FFFF0000"/>
      <name val="Calibri"/>
      <family val="2"/>
      <scheme val="minor"/>
    </font>
    <font>
      <b/>
      <sz val="16"/>
      <color theme="1"/>
      <name val="Calibri"/>
      <family val="2"/>
      <scheme val="minor"/>
    </font>
    <font>
      <sz val="11"/>
      <name val="Calibri"/>
      <family val="2"/>
      <scheme val="minor"/>
    </font>
    <font>
      <sz val="11"/>
      <color theme="1"/>
      <name val="Calibri"/>
      <family val="2"/>
      <scheme val="minor"/>
    </font>
    <font>
      <sz val="10"/>
      <name val="Arial"/>
      <family val="2"/>
    </font>
    <font>
      <b/>
      <sz val="11"/>
      <color rgb="FFFF0000"/>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s>
  <borders count="8">
    <border>
      <left/>
      <right/>
      <top/>
      <bottom/>
      <diagonal/>
    </border>
    <border>
      <left style="thin">
        <color auto="1"/>
      </left>
      <right style="thin">
        <color auto="1"/>
      </right>
      <top style="thin">
        <color theme="0" tint="-0.34998626667073579"/>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ck">
        <color auto="1"/>
      </bottom>
      <diagonal/>
    </border>
    <border>
      <left style="thin">
        <color auto="1"/>
      </left>
      <right style="thin">
        <color auto="1"/>
      </right>
      <top/>
      <bottom style="thin">
        <color auto="1"/>
      </bottom>
      <diagonal/>
    </border>
  </borders>
  <cellStyleXfs count="3">
    <xf numFmtId="0" fontId="0" fillId="0" borderId="0"/>
    <xf numFmtId="44" fontId="9" fillId="0" borderId="0" applyFont="0" applyFill="0" applyBorder="0" applyAlignment="0" applyProtection="0"/>
    <xf numFmtId="0" fontId="10" fillId="0" borderId="0"/>
  </cellStyleXfs>
  <cellXfs count="113">
    <xf numFmtId="0" fontId="0" fillId="0" borderId="0" xfId="0"/>
    <xf numFmtId="0" fontId="0" fillId="0" borderId="0" xfId="0" applyAlignment="1">
      <alignment wrapText="1"/>
    </xf>
    <xf numFmtId="0" fontId="0" fillId="0" borderId="1" xfId="0" applyBorder="1"/>
    <xf numFmtId="0" fontId="0" fillId="0" borderId="2" xfId="0" applyBorder="1"/>
    <xf numFmtId="0" fontId="0" fillId="0" borderId="2" xfId="0" applyBorder="1" applyAlignment="1">
      <alignment wrapText="1"/>
    </xf>
    <xf numFmtId="164" fontId="3" fillId="0" borderId="2" xfId="0" applyNumberFormat="1" applyFont="1" applyBorder="1" applyAlignment="1">
      <alignment wrapText="1"/>
    </xf>
    <xf numFmtId="0" fontId="0" fillId="3" borderId="2" xfId="0" applyFill="1" applyBorder="1"/>
    <xf numFmtId="0" fontId="1" fillId="3" borderId="2" xfId="0" applyFont="1" applyFill="1" applyBorder="1"/>
    <xf numFmtId="0" fontId="1" fillId="4" borderId="0" xfId="0" applyFont="1" applyFill="1" applyAlignment="1">
      <alignment wrapText="1"/>
    </xf>
    <xf numFmtId="0" fontId="0" fillId="4" borderId="0" xfId="0" applyFill="1"/>
    <xf numFmtId="0" fontId="0" fillId="4" borderId="2" xfId="0" applyFill="1" applyBorder="1"/>
    <xf numFmtId="0" fontId="1" fillId="4" borderId="2" xfId="0" applyFont="1" applyFill="1" applyBorder="1"/>
    <xf numFmtId="0" fontId="0" fillId="4" borderId="5" xfId="0" applyFill="1" applyBorder="1"/>
    <xf numFmtId="0" fontId="0" fillId="4" borderId="3" xfId="0" applyFill="1" applyBorder="1"/>
    <xf numFmtId="0" fontId="5" fillId="4" borderId="0" xfId="0" applyFont="1" applyFill="1"/>
    <xf numFmtId="0" fontId="5" fillId="4" borderId="0" xfId="0" applyFont="1" applyFill="1" applyAlignment="1">
      <alignment wrapText="1"/>
    </xf>
    <xf numFmtId="0" fontId="0" fillId="0" borderId="7" xfId="0" applyBorder="1"/>
    <xf numFmtId="0" fontId="0" fillId="0" borderId="7" xfId="0" applyBorder="1" applyAlignment="1">
      <alignment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textRotation="90"/>
    </xf>
    <xf numFmtId="0" fontId="2" fillId="2" borderId="6" xfId="0" applyFont="1" applyFill="1" applyBorder="1" applyAlignment="1">
      <alignment horizontal="center" vertical="center" textRotation="90"/>
    </xf>
    <xf numFmtId="0" fontId="7" fillId="0" borderId="6" xfId="0" applyFont="1" applyBorder="1" applyAlignment="1">
      <alignment horizontal="center" vertical="center" textRotation="90"/>
    </xf>
    <xf numFmtId="0" fontId="0" fillId="5" borderId="2" xfId="0" applyFill="1" applyBorder="1" applyAlignment="1">
      <alignment wrapText="1"/>
    </xf>
    <xf numFmtId="0" fontId="6" fillId="0" borderId="2" xfId="0" applyFont="1" applyBorder="1" applyAlignment="1">
      <alignment wrapText="1"/>
    </xf>
    <xf numFmtId="0" fontId="6" fillId="0" borderId="7" xfId="0" applyFont="1" applyBorder="1" applyAlignment="1">
      <alignment wrapText="1"/>
    </xf>
    <xf numFmtId="0" fontId="6" fillId="5" borderId="2" xfId="0" applyFont="1" applyFill="1" applyBorder="1" applyAlignment="1">
      <alignment wrapText="1"/>
    </xf>
    <xf numFmtId="0" fontId="8" fillId="0" borderId="2" xfId="0" applyFont="1" applyBorder="1"/>
    <xf numFmtId="164" fontId="8" fillId="0" borderId="2" xfId="0" applyNumberFormat="1" applyFont="1" applyBorder="1" applyAlignment="1">
      <alignment wrapText="1"/>
    </xf>
    <xf numFmtId="0" fontId="8" fillId="0" borderId="7" xfId="0" applyFont="1" applyBorder="1"/>
    <xf numFmtId="0" fontId="6" fillId="0" borderId="2" xfId="0" applyFont="1" applyFill="1" applyBorder="1" applyAlignment="1">
      <alignment wrapText="1"/>
    </xf>
    <xf numFmtId="0" fontId="0" fillId="0" borderId="2" xfId="0" applyFill="1" applyBorder="1" applyAlignment="1">
      <alignment wrapText="1"/>
    </xf>
    <xf numFmtId="0" fontId="0" fillId="0" borderId="2" xfId="0" applyFill="1" applyBorder="1"/>
    <xf numFmtId="0" fontId="0" fillId="0" borderId="1" xfId="0" applyFill="1" applyBorder="1"/>
    <xf numFmtId="0" fontId="8" fillId="0" borderId="2" xfId="0" applyFont="1" applyBorder="1" applyAlignment="1">
      <alignment wrapText="1"/>
    </xf>
    <xf numFmtId="0" fontId="0" fillId="4" borderId="2" xfId="0" applyFill="1" applyBorder="1"/>
    <xf numFmtId="0" fontId="0" fillId="4" borderId="5" xfId="0" applyFill="1" applyBorder="1"/>
    <xf numFmtId="0" fontId="1" fillId="0" borderId="6" xfId="0" applyFont="1" applyFill="1" applyBorder="1" applyAlignment="1">
      <alignment horizontal="center" vertical="center" textRotation="90"/>
    </xf>
    <xf numFmtId="0" fontId="8" fillId="0" borderId="2" xfId="0" applyFont="1" applyFill="1" applyBorder="1"/>
    <xf numFmtId="0" fontId="0" fillId="0" borderId="0" xfId="0" applyFill="1"/>
    <xf numFmtId="0" fontId="0" fillId="4" borderId="2" xfId="0" applyFill="1" applyBorder="1"/>
    <xf numFmtId="0" fontId="0" fillId="4" borderId="5" xfId="0" applyFill="1" applyBorder="1"/>
    <xf numFmtId="0" fontId="0" fillId="0" borderId="2" xfId="0" applyFont="1" applyBorder="1" applyAlignment="1">
      <alignment wrapText="1"/>
    </xf>
    <xf numFmtId="0" fontId="11" fillId="3" borderId="2" xfId="0" applyFont="1" applyFill="1" applyBorder="1"/>
    <xf numFmtId="0" fontId="6" fillId="0" borderId="7" xfId="0" applyFont="1" applyBorder="1"/>
    <xf numFmtId="0" fontId="6" fillId="2" borderId="7" xfId="0" applyFont="1" applyFill="1" applyBorder="1"/>
    <xf numFmtId="0" fontId="6" fillId="0" borderId="2" xfId="0" applyFont="1" applyBorder="1"/>
    <xf numFmtId="0" fontId="6" fillId="0" borderId="2" xfId="0" applyFont="1" applyFill="1" applyBorder="1"/>
    <xf numFmtId="0" fontId="6" fillId="2" borderId="2" xfId="0" applyFont="1" applyFill="1" applyBorder="1"/>
    <xf numFmtId="164" fontId="6" fillId="0" borderId="7" xfId="0" applyNumberFormat="1" applyFont="1" applyBorder="1" applyAlignment="1">
      <alignment wrapText="1"/>
    </xf>
    <xf numFmtId="164" fontId="6" fillId="0" borderId="2" xfId="0" applyNumberFormat="1" applyFont="1" applyBorder="1" applyAlignment="1">
      <alignment wrapText="1"/>
    </xf>
    <xf numFmtId="164" fontId="6" fillId="0" borderId="2" xfId="0" applyNumberFormat="1" applyFont="1" applyFill="1" applyBorder="1" applyAlignment="1">
      <alignment wrapText="1"/>
    </xf>
    <xf numFmtId="0" fontId="8" fillId="0" borderId="2" xfId="0" applyFont="1" applyFill="1" applyBorder="1" applyAlignment="1">
      <alignment wrapText="1"/>
    </xf>
    <xf numFmtId="0" fontId="0" fillId="0" borderId="2" xfId="0" applyFont="1" applyFill="1" applyBorder="1" applyAlignment="1">
      <alignment wrapText="1"/>
    </xf>
    <xf numFmtId="0" fontId="0" fillId="0" borderId="2" xfId="0" applyFont="1" applyFill="1" applyBorder="1"/>
    <xf numFmtId="0" fontId="6" fillId="5" borderId="0" xfId="0" applyFont="1" applyFill="1" applyBorder="1" applyAlignment="1">
      <alignment wrapText="1"/>
    </xf>
    <xf numFmtId="0" fontId="0" fillId="5" borderId="0" xfId="0" applyFill="1" applyBorder="1" applyAlignment="1">
      <alignment wrapText="1"/>
    </xf>
    <xf numFmtId="0" fontId="4" fillId="3" borderId="2" xfId="0" applyFont="1" applyFill="1" applyBorder="1"/>
    <xf numFmtId="0" fontId="4" fillId="0" borderId="6" xfId="0" applyFont="1" applyBorder="1" applyAlignment="1">
      <alignment horizontal="center" vertical="center" textRotation="90"/>
    </xf>
    <xf numFmtId="0" fontId="8" fillId="0" borderId="7" xfId="0" applyFont="1" applyFill="1" applyBorder="1"/>
    <xf numFmtId="0" fontId="8" fillId="5" borderId="2" xfId="0" applyFont="1" applyFill="1" applyBorder="1"/>
    <xf numFmtId="0" fontId="8" fillId="3" borderId="2" xfId="0" applyFont="1" applyFill="1" applyBorder="1"/>
    <xf numFmtId="0" fontId="8" fillId="0" borderId="0" xfId="0" applyFont="1"/>
    <xf numFmtId="0" fontId="8" fillId="4" borderId="0" xfId="0" applyFont="1" applyFill="1"/>
    <xf numFmtId="0" fontId="8" fillId="4" borderId="2" xfId="0" applyFont="1" applyFill="1" applyBorder="1"/>
    <xf numFmtId="0" fontId="4" fillId="4" borderId="2" xfId="0" applyFont="1" applyFill="1" applyBorder="1"/>
    <xf numFmtId="0" fontId="8" fillId="4" borderId="5" xfId="0" applyFont="1" applyFill="1" applyBorder="1"/>
    <xf numFmtId="164" fontId="4" fillId="0" borderId="2" xfId="0" applyNumberFormat="1" applyFont="1" applyBorder="1" applyAlignment="1">
      <alignment wrapText="1"/>
    </xf>
    <xf numFmtId="0" fontId="8" fillId="5" borderId="2" xfId="0" applyFont="1" applyFill="1" applyBorder="1" applyAlignment="1">
      <alignment wrapText="1"/>
    </xf>
    <xf numFmtId="164" fontId="8" fillId="5" borderId="2" xfId="0" applyNumberFormat="1" applyFont="1" applyFill="1" applyBorder="1" applyAlignment="1">
      <alignment wrapText="1"/>
    </xf>
    <xf numFmtId="0" fontId="8" fillId="2" borderId="2" xfId="0" applyFont="1" applyFill="1" applyBorder="1"/>
    <xf numFmtId="0" fontId="4" fillId="0" borderId="2" xfId="0" applyFont="1" applyBorder="1" applyAlignment="1">
      <alignment wrapText="1"/>
    </xf>
    <xf numFmtId="164" fontId="8" fillId="0" borderId="2" xfId="0" applyNumberFormat="1" applyFont="1" applyFill="1" applyBorder="1" applyAlignment="1">
      <alignment wrapText="1"/>
    </xf>
    <xf numFmtId="0" fontId="0" fillId="0" borderId="7" xfId="0" applyFont="1" applyFill="1" applyBorder="1"/>
    <xf numFmtId="0" fontId="0" fillId="0" borderId="2" xfId="0" applyFont="1" applyBorder="1"/>
    <xf numFmtId="164" fontId="0" fillId="0" borderId="2" xfId="0" applyNumberFormat="1" applyFont="1" applyBorder="1" applyAlignment="1">
      <alignment wrapText="1"/>
    </xf>
    <xf numFmtId="0" fontId="0" fillId="2" borderId="2" xfId="0" applyFont="1" applyFill="1" applyBorder="1"/>
    <xf numFmtId="0" fontId="0" fillId="0" borderId="1" xfId="0" applyFont="1" applyBorder="1"/>
    <xf numFmtId="0" fontId="0" fillId="0" borderId="0" xfId="0" applyFont="1"/>
    <xf numFmtId="0" fontId="6" fillId="0" borderId="0" xfId="0" applyFont="1"/>
    <xf numFmtId="37" fontId="8" fillId="0" borderId="2" xfId="1" applyNumberFormat="1" applyFont="1" applyBorder="1"/>
    <xf numFmtId="44" fontId="8" fillId="0" borderId="2" xfId="1" applyFont="1" applyBorder="1"/>
    <xf numFmtId="44" fontId="8" fillId="0" borderId="2" xfId="1" applyFont="1" applyFill="1" applyBorder="1"/>
    <xf numFmtId="164" fontId="0" fillId="0" borderId="2" xfId="0" applyNumberFormat="1" applyFont="1" applyFill="1" applyBorder="1" applyAlignment="1">
      <alignment wrapText="1"/>
    </xf>
    <xf numFmtId="0" fontId="0" fillId="0" borderId="1" xfId="0" applyFont="1" applyFill="1" applyBorder="1"/>
    <xf numFmtId="0" fontId="0" fillId="0" borderId="0" xfId="0" applyFont="1" applyFill="1"/>
    <xf numFmtId="0" fontId="6" fillId="0" borderId="1" xfId="0" applyFont="1" applyFill="1" applyBorder="1"/>
    <xf numFmtId="0" fontId="8" fillId="0" borderId="2" xfId="0" applyFont="1" applyFill="1" applyBorder="1" applyAlignment="1">
      <alignment horizontal="right"/>
    </xf>
    <xf numFmtId="0" fontId="6" fillId="6" borderId="7" xfId="0" applyFont="1" applyFill="1" applyBorder="1"/>
    <xf numFmtId="0" fontId="6" fillId="6" borderId="2" xfId="0" applyFont="1" applyFill="1" applyBorder="1"/>
    <xf numFmtId="0" fontId="8" fillId="6" borderId="2" xfId="0" applyFont="1" applyFill="1" applyBorder="1"/>
    <xf numFmtId="0" fontId="0" fillId="6" borderId="2" xfId="0" applyFont="1" applyFill="1" applyBorder="1"/>
    <xf numFmtId="0" fontId="4" fillId="6" borderId="6" xfId="0" applyFont="1" applyFill="1" applyBorder="1" applyAlignment="1">
      <alignment horizontal="center" vertical="center" textRotation="90"/>
    </xf>
    <xf numFmtId="0" fontId="1" fillId="5" borderId="6" xfId="0" applyFont="1" applyFill="1" applyBorder="1" applyAlignment="1">
      <alignment horizontal="center" vertical="center" textRotation="90"/>
    </xf>
    <xf numFmtId="0" fontId="4" fillId="5" borderId="6" xfId="0" applyFont="1" applyFill="1" applyBorder="1" applyAlignment="1">
      <alignment horizontal="center" vertical="center" textRotation="90"/>
    </xf>
    <xf numFmtId="0" fontId="6" fillId="5" borderId="7" xfId="0" applyFont="1" applyFill="1" applyBorder="1"/>
    <xf numFmtId="0" fontId="6" fillId="5" borderId="2" xfId="0" applyFont="1" applyFill="1" applyBorder="1"/>
    <xf numFmtId="0" fontId="0" fillId="5" borderId="2" xfId="0" applyFont="1" applyFill="1" applyBorder="1"/>
    <xf numFmtId="0" fontId="8" fillId="5" borderId="7" xfId="0" applyFont="1" applyFill="1" applyBorder="1"/>
    <xf numFmtId="0" fontId="0" fillId="4" borderId="2" xfId="0" applyFill="1" applyBorder="1"/>
    <xf numFmtId="0" fontId="0" fillId="4" borderId="5" xfId="0" applyFill="1" applyBorder="1"/>
    <xf numFmtId="0" fontId="8" fillId="2" borderId="2" xfId="0" applyFont="1" applyFill="1" applyBorder="1" applyAlignment="1">
      <alignment wrapText="1"/>
    </xf>
    <xf numFmtId="0" fontId="8" fillId="6" borderId="2" xfId="0" applyFont="1" applyFill="1" applyBorder="1" applyAlignment="1">
      <alignment wrapText="1"/>
    </xf>
    <xf numFmtId="0" fontId="0" fillId="0" borderId="0" xfId="0" applyFont="1" applyFill="1" applyBorder="1"/>
    <xf numFmtId="0" fontId="8" fillId="0" borderId="1" xfId="0" applyFont="1" applyBorder="1"/>
    <xf numFmtId="0" fontId="1" fillId="3" borderId="2" xfId="0" applyFont="1" applyFill="1" applyBorder="1" applyAlignment="1">
      <alignment horizontal="center"/>
    </xf>
    <xf numFmtId="0" fontId="0" fillId="3" borderId="2" xfId="0" applyFill="1" applyBorder="1" applyAlignment="1">
      <alignment horizontal="center"/>
    </xf>
    <xf numFmtId="0" fontId="4" fillId="3" borderId="2" xfId="0" applyFont="1" applyFill="1" applyBorder="1" applyAlignment="1">
      <alignment horizontal="center"/>
    </xf>
    <xf numFmtId="0" fontId="0" fillId="4" borderId="2" xfId="0" applyFill="1" applyBorder="1"/>
    <xf numFmtId="0" fontId="0" fillId="4" borderId="4" xfId="0" applyFill="1" applyBorder="1"/>
    <xf numFmtId="0" fontId="0" fillId="4" borderId="5" xfId="0" applyFill="1" applyBorder="1"/>
    <xf numFmtId="0" fontId="0" fillId="4" borderId="2"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cellXfs>
  <cellStyles count="3">
    <cellStyle name="Monétaire"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revisionHeaders" Target="revisions/revisionHeader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usernames" Target="revisions/userName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260" Type="http://schemas.openxmlformats.org/officeDocument/2006/relationships/revisionLog" Target="revisionLog248.xml"/><Relationship Id="rId261" Type="http://schemas.openxmlformats.org/officeDocument/2006/relationships/revisionLog" Target="revisionLog24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A6AAFBD-9406-4312-9C2F-5DC2DF5DEBD1}" diskRevisions="1" revisionId="2325" version="2">
  <header guid="{70762A58-8470-45CC-9252-0824EBF20981}" dateTime="2021-09-01T13:58:19" maxSheetId="2" userName="Trudeau, Caroline (08-DGFa)" r:id="rId260" minRId="2323">
    <sheetIdMap count="1">
      <sheetId val="1"/>
    </sheetIdMap>
  </header>
  <header guid="{CA6AAFBD-9406-4312-9C2F-5DC2DF5DEBD1}" dateTime="2023-04-14T09:54:10" maxSheetId="2" userName="Chénard, Nathalie (BSMS)" r:id="rId261">
    <sheetIdMap count="1">
      <sheetId val="1"/>
    </sheetIdMap>
  </header>
</headers>
</file>

<file path=xl/revisions/revisionLog2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323" sId="1" ref="A147:XFD147" action="deleteRow">
    <undo index="0" exp="area" ref3D="1" dr="$A$1:$B$1048576" dn="Z_DB1C7375_7B7D_433E_AA12_B45B19093A07_.wvu.Cols" sId="1"/>
    <undo index="0" exp="area" ref3D="1" dr="$A$1:$B$1048576" dn="Z_C874DFC9_A171_47FA_AB53_5F9C9F009033_.wvu.Cols" sId="1"/>
    <undo index="0" exp="area" ref3D="1" dr="$A$1:$B$1048576" dn="Z_C4A8855F_15C7_4E9A_8F0C_18EB7AB83F97_.wvu.Cols" sId="1"/>
    <undo index="0" exp="area" ref3D="1" dr="$A$1:$B$1048576" dn="Z_AA642A7B_64AE_4C63_A8BF_6B1C27D4A390_.wvu.Cols" sId="1"/>
    <undo index="0" exp="area" ref3D="1" dr="$A$1:$B$1048576" dn="Z_A58C6F90_C422_4B0B_ACFF_C9D846F9D924_.wvu.Cols" sId="1"/>
    <undo index="0" exp="area" ref3D="1" dr="$A$1:$B$1048576" dn="Z_9DD0FC82_B28C_4793_9AE4_5270CB133B1E_.wvu.Cols" sId="1"/>
    <undo index="0" exp="area" ref3D="1" dr="$A$1:$B$1048576" dn="Z_6670C018_FA0A_48A3_8ACA_EE2968A3A952_.wvu.Cols" sId="1"/>
    <undo index="0" exp="area" ref3D="1" dr="$A$1:$B$1048576" dn="Z_5BED240D_C49C_46A6_AF8A_3644B4AD2393_.wvu.Cols" sId="1"/>
    <undo index="0" exp="area" ref3D="1" dr="$A$1:$B$1048576" dn="Z_18D43E88_3439_4FBE_9967_97E4DB8DF41E_.wvu.Cols" sId="1"/>
    <rfmt sheetId="1" xfDxf="1" sqref="A147:XFD147" start="0" length="0"/>
    <rfmt sheetId="1" sqref="A147" start="0" length="0">
      <dxf>
        <font>
          <sz val="11"/>
          <color rgb="FFFF0000"/>
          <name val="Calibri"/>
          <scheme val="minor"/>
        </font>
        <fill>
          <patternFill patternType="solid">
            <bgColor theme="9" tint="0.39997558519241921"/>
          </patternFill>
        </fill>
        <alignment vertical="top" wrapText="1" readingOrder="0"/>
        <border outline="0">
          <left style="thin">
            <color auto="1"/>
          </left>
          <right style="thin">
            <color auto="1"/>
          </right>
          <top style="thin">
            <color auto="1"/>
          </top>
          <bottom style="thin">
            <color auto="1"/>
          </bottom>
        </border>
      </dxf>
    </rfmt>
    <rfmt sheetId="1" sqref="B147" start="0" length="0">
      <dxf>
        <fill>
          <patternFill patternType="solid">
            <bgColor theme="9" tint="0.39997558519241921"/>
          </patternFill>
        </fill>
        <alignment vertical="top" wrapText="1" readingOrder="0"/>
        <border outline="0">
          <left style="thin">
            <color auto="1"/>
          </left>
          <right style="thin">
            <color auto="1"/>
          </right>
          <top style="thin">
            <color auto="1"/>
          </top>
          <bottom style="thin">
            <color auto="1"/>
          </bottom>
        </border>
      </dxf>
    </rfmt>
    <rcc rId="0" sId="1" dxf="1">
      <nc r="C147" t="inlineStr">
        <is>
          <t>Coordination de la gestion de la faune (cerf, ours et orignal)</t>
        </is>
      </nc>
      <ndxf>
        <alignment vertical="top" wrapText="1" readingOrder="0"/>
        <border outline="0">
          <left style="thin">
            <color auto="1"/>
          </left>
          <right style="thin">
            <color auto="1"/>
          </right>
          <top style="thin">
            <color auto="1"/>
          </top>
          <bottom style="thin">
            <color auto="1"/>
          </bottom>
        </border>
      </ndxf>
    </rcc>
    <rcc rId="0" sId="1" dxf="1">
      <nc r="D147">
        <v>1</v>
      </nc>
      <ndxf>
        <border outline="0">
          <left style="thin">
            <color auto="1"/>
          </left>
          <right style="thin">
            <color auto="1"/>
          </right>
          <top style="thin">
            <color auto="1"/>
          </top>
          <bottom style="thin">
            <color auto="1"/>
          </bottom>
        </border>
      </ndxf>
    </rcc>
    <rfmt sheetId="1" sqref="E147" start="0" length="0">
      <dxf>
        <font>
          <sz val="11"/>
          <color rgb="FFFF0000"/>
          <name val="Calibri"/>
          <scheme val="minor"/>
        </font>
        <numFmt numFmtId="164" formatCode="_ * #,##0_)\ [$$-C0C]_ ;_ * \(#,##0\)\ [$$-C0C]_ ;_ * &quot;-&quot;??_)\ [$$-C0C]_ ;_ @_ "/>
        <alignment vertical="top" wrapText="1" readingOrder="0"/>
        <border outline="0">
          <left style="thin">
            <color auto="1"/>
          </left>
          <right style="thin">
            <color auto="1"/>
          </right>
          <top style="thin">
            <color auto="1"/>
          </top>
          <bottom style="thin">
            <color auto="1"/>
          </bottom>
        </border>
      </dxf>
    </rfmt>
    <rfmt sheetId="1" sqref="F147" start="0" length="0">
      <dxf>
        <font>
          <sz val="11"/>
          <color rgb="FFFF0000"/>
          <name val="Calibri"/>
          <scheme val="minor"/>
        </font>
        <numFmt numFmtId="164" formatCode="_ * #,##0_)\ [$$-C0C]_ ;_ * \(#,##0\)\ [$$-C0C]_ ;_ * &quot;-&quot;??_)\ [$$-C0C]_ ;_ @_ "/>
        <alignment vertical="top" wrapText="1" readingOrder="0"/>
        <border outline="0">
          <left style="thin">
            <color auto="1"/>
          </left>
          <right style="thin">
            <color auto="1"/>
          </right>
          <top style="thin">
            <color auto="1"/>
          </top>
          <bottom style="thin">
            <color auto="1"/>
          </bottom>
        </border>
      </dxf>
    </rfmt>
    <rfmt sheetId="1" sqref="G147" start="0" length="0">
      <dxf>
        <font>
          <sz val="11"/>
          <color auto="1"/>
          <name val="Calibri"/>
          <scheme val="minor"/>
        </font>
        <border outline="0">
          <left style="thin">
            <color auto="1"/>
          </left>
          <right style="thin">
            <color auto="1"/>
          </right>
          <top style="thin">
            <color auto="1"/>
          </top>
          <bottom style="thin">
            <color auto="1"/>
          </bottom>
        </border>
      </dxf>
    </rfmt>
    <rfmt sheetId="1" sqref="H147" start="0" length="0">
      <dxf>
        <font>
          <sz val="11"/>
          <color rgb="FFFF0000"/>
          <name val="Calibri"/>
          <scheme val="minor"/>
        </font>
        <border outline="0">
          <left style="thin">
            <color auto="1"/>
          </left>
          <right style="thin">
            <color auto="1"/>
          </right>
          <top style="thin">
            <color auto="1"/>
          </top>
          <bottom style="thin">
            <color auto="1"/>
          </bottom>
        </border>
      </dxf>
    </rfmt>
    <rfmt sheetId="1" sqref="I147" start="0" length="0">
      <dxf>
        <font>
          <sz val="11"/>
          <color rgb="FFFF0000"/>
          <name val="Calibri"/>
          <scheme val="minor"/>
        </font>
        <border outline="0">
          <left style="thin">
            <color auto="1"/>
          </left>
          <right style="thin">
            <color auto="1"/>
          </right>
          <top style="thin">
            <color auto="1"/>
          </top>
          <bottom style="thin">
            <color auto="1"/>
          </bottom>
        </border>
      </dxf>
    </rfmt>
    <rfmt sheetId="1" sqref="J147" start="0" length="0">
      <dxf>
        <font>
          <sz val="11"/>
          <color rgb="FFFF0000"/>
          <name val="Calibri"/>
          <scheme val="minor"/>
        </font>
        <border outline="0">
          <left style="thin">
            <color auto="1"/>
          </left>
          <right style="thin">
            <color auto="1"/>
          </right>
          <top style="thin">
            <color auto="1"/>
          </top>
          <bottom style="thin">
            <color auto="1"/>
          </bottom>
        </border>
      </dxf>
    </rfmt>
    <rfmt sheetId="1" sqref="K147" start="0" length="0">
      <dxf>
        <font>
          <sz val="11"/>
          <color rgb="FFFF0000"/>
          <name val="Calibri"/>
          <scheme val="minor"/>
        </font>
        <border outline="0">
          <left style="thin">
            <color auto="1"/>
          </left>
          <right style="thin">
            <color auto="1"/>
          </right>
          <top style="thin">
            <color auto="1"/>
          </top>
          <bottom style="thin">
            <color auto="1"/>
          </bottom>
        </border>
      </dxf>
    </rfmt>
    <rcc rId="0" sId="1" dxf="1">
      <nc r="L147">
        <v>10</v>
      </nc>
      <ndxf>
        <border outline="0">
          <left style="thin">
            <color auto="1"/>
          </left>
          <right style="thin">
            <color auto="1"/>
          </right>
          <top style="thin">
            <color auto="1"/>
          </top>
          <bottom style="thin">
            <color auto="1"/>
          </bottom>
        </border>
      </ndxf>
    </rcc>
    <rfmt sheetId="1" sqref="M147" start="0" length="0">
      <dxf>
        <font>
          <sz val="11"/>
          <color rgb="FFFF0000"/>
          <name val="Calibri"/>
          <scheme val="minor"/>
        </font>
        <border outline="0">
          <left style="thin">
            <color auto="1"/>
          </left>
          <right style="thin">
            <color auto="1"/>
          </right>
          <top style="thin">
            <color auto="1"/>
          </top>
          <bottom style="thin">
            <color auto="1"/>
          </bottom>
        </border>
      </dxf>
    </rfmt>
    <rfmt sheetId="1" sqref="N147" start="0" length="0">
      <dxf>
        <font>
          <sz val="11"/>
          <color rgb="FFFF0000"/>
          <name val="Calibri"/>
          <scheme val="minor"/>
        </font>
        <border outline="0">
          <left style="thin">
            <color auto="1"/>
          </left>
          <right style="thin">
            <color auto="1"/>
          </right>
          <top style="thin">
            <color auto="1"/>
          </top>
          <bottom style="thin">
            <color auto="1"/>
          </bottom>
        </border>
      </dxf>
    </rfmt>
    <rfmt sheetId="1" sqref="O147" start="0" length="0">
      <dxf>
        <font>
          <sz val="11"/>
          <color rgb="FFFF0000"/>
          <name val="Calibri"/>
          <scheme val="minor"/>
        </font>
        <border outline="0">
          <left style="thin">
            <color auto="1"/>
          </left>
          <right style="thin">
            <color auto="1"/>
          </right>
          <top style="thin">
            <color auto="1"/>
          </top>
          <bottom style="thin">
            <color auto="1"/>
          </bottom>
        </border>
      </dxf>
    </rfmt>
    <rfmt sheetId="1" sqref="P147" start="0" length="0">
      <dxf>
        <font>
          <sz val="11"/>
          <color rgb="FFFF0000"/>
          <name val="Calibri"/>
          <scheme val="minor"/>
        </font>
        <fill>
          <patternFill patternType="solid">
            <bgColor theme="8" tint="0.39997558519241921"/>
          </patternFill>
        </fill>
        <border outline="0">
          <left style="thin">
            <color auto="1"/>
          </left>
          <right style="thin">
            <color auto="1"/>
          </right>
          <top style="thin">
            <color auto="1"/>
          </top>
          <bottom style="thin">
            <color auto="1"/>
          </bottom>
        </border>
      </dxf>
    </rfmt>
    <rfmt sheetId="1" sqref="Q147" start="0" length="0">
      <dxf>
        <font>
          <sz val="11"/>
          <color rgb="FFFF0000"/>
          <name val="Calibri"/>
          <scheme val="minor"/>
        </font>
        <fill>
          <patternFill patternType="solid">
            <bgColor theme="9" tint="0.39997558519241921"/>
          </patternFill>
        </fill>
        <border outline="0">
          <left style="thin">
            <color auto="1"/>
          </left>
          <right style="thin">
            <color auto="1"/>
          </right>
          <top style="thin">
            <color auto="1"/>
          </top>
          <bottom style="thin">
            <color auto="1"/>
          </bottom>
        </border>
      </dxf>
    </rfmt>
    <rfmt sheetId="1" sqref="R147" start="0" length="0">
      <dxf>
        <font>
          <sz val="11"/>
          <color rgb="FFFF0000"/>
          <name val="Calibri"/>
          <scheme val="minor"/>
        </font>
        <fill>
          <patternFill patternType="solid">
            <bgColor theme="9" tint="0.39997558519241921"/>
          </patternFill>
        </fill>
        <border outline="0">
          <left style="thin">
            <color auto="1"/>
          </left>
          <right style="thin">
            <color auto="1"/>
          </right>
          <top style="thin">
            <color auto="1"/>
          </top>
          <bottom style="thin">
            <color auto="1"/>
          </bottom>
        </border>
      </dxf>
    </rfmt>
    <rfmt sheetId="1" sqref="S147" start="0" length="0">
      <dxf>
        <font>
          <sz val="11"/>
          <color rgb="FFFF0000"/>
          <name val="Calibri"/>
          <scheme val="minor"/>
        </font>
        <fill>
          <patternFill patternType="solid">
            <bgColor theme="9" tint="0.39997558519241921"/>
          </patternFill>
        </fill>
        <border outline="0">
          <left style="thin">
            <color auto="1"/>
          </left>
          <right style="thin">
            <color auto="1"/>
          </right>
          <top style="thin">
            <color auto="1"/>
          </top>
          <bottom style="thin">
            <color auto="1"/>
          </bottom>
        </border>
      </dxf>
    </rfmt>
    <rfmt sheetId="1" sqref="T147" start="0" length="0">
      <dxf>
        <font>
          <sz val="11"/>
          <color rgb="FFFF0000"/>
          <name val="Calibri"/>
          <scheme val="minor"/>
        </font>
        <fill>
          <patternFill patternType="solid">
            <bgColor theme="0"/>
          </patternFill>
        </fill>
        <border outline="0">
          <left style="thin">
            <color auto="1"/>
          </left>
          <right style="thin">
            <color auto="1"/>
          </right>
          <top style="thin">
            <color auto="1"/>
          </top>
          <bottom style="thin">
            <color auto="1"/>
          </bottom>
        </border>
      </dxf>
    </rfmt>
    <rfmt sheetId="1" sqref="U147" start="0" length="0">
      <dxf>
        <font>
          <sz val="11"/>
          <color rgb="FFFF0000"/>
          <name val="Calibri"/>
          <scheme val="minor"/>
        </font>
        <fill>
          <patternFill patternType="solid">
            <bgColor theme="9" tint="0.39997558519241921"/>
          </patternFill>
        </fill>
        <border outline="0">
          <left style="thin">
            <color auto="1"/>
          </left>
          <right style="thin">
            <color auto="1"/>
          </right>
          <top style="thin">
            <color auto="1"/>
          </top>
          <bottom style="thin">
            <color auto="1"/>
          </bottom>
        </border>
      </dxf>
    </rfmt>
    <rfmt sheetId="1" sqref="V147" start="0" length="0">
      <dxf>
        <font>
          <sz val="11"/>
          <color rgb="FFFF0000"/>
          <name val="Calibri"/>
          <scheme val="minor"/>
        </font>
        <fill>
          <patternFill patternType="solid">
            <bgColor theme="8" tint="0.39997558519241921"/>
          </patternFill>
        </fill>
        <border outline="0">
          <left style="thin">
            <color auto="1"/>
          </left>
          <right style="thin">
            <color auto="1"/>
          </right>
          <top style="thin">
            <color auto="1"/>
          </top>
          <bottom style="thin">
            <color auto="1"/>
          </bottom>
        </border>
      </dxf>
    </rfmt>
    <rfmt sheetId="1" sqref="W147" start="0" length="0">
      <dxf>
        <font>
          <sz val="11"/>
          <color rgb="FFFF0000"/>
          <name val="Calibri"/>
          <scheme val="minor"/>
        </font>
        <fill>
          <patternFill patternType="solid">
            <bgColor theme="8" tint="0.39997558519241921"/>
          </patternFill>
        </fill>
        <border outline="0">
          <left style="thin">
            <color auto="1"/>
          </left>
          <right style="thin">
            <color auto="1"/>
          </right>
          <top style="thin">
            <color auto="1"/>
          </top>
          <bottom style="thin">
            <color auto="1"/>
          </bottom>
        </border>
      </dxf>
    </rfmt>
    <rfmt sheetId="1" sqref="X147" start="0" length="0">
      <dxf>
        <font>
          <sz val="11"/>
          <color rgb="FFFF0000"/>
          <name val="Calibri"/>
          <scheme val="minor"/>
        </font>
        <fill>
          <patternFill patternType="solid">
            <bgColor theme="8" tint="0.39997558519241921"/>
          </patternFill>
        </fill>
        <border outline="0">
          <left style="thin">
            <color auto="1"/>
          </left>
          <right style="thin">
            <color auto="1"/>
          </right>
          <top style="thin">
            <color auto="1"/>
          </top>
          <bottom style="thin">
            <color auto="1"/>
          </bottom>
        </border>
      </dxf>
    </rfmt>
    <rfmt sheetId="1" sqref="Y147" start="0" length="0">
      <dxf>
        <font>
          <sz val="11"/>
          <color rgb="FFFF0000"/>
          <name val="Calibri"/>
          <scheme val="minor"/>
        </font>
        <fill>
          <patternFill patternType="solid">
            <bgColor theme="8" tint="0.39997558519241921"/>
          </patternFill>
        </fill>
        <border outline="0">
          <left style="thin">
            <color auto="1"/>
          </left>
          <right style="thin">
            <color auto="1"/>
          </right>
          <top style="thin">
            <color auto="1"/>
          </top>
          <bottom style="thin">
            <color auto="1"/>
          </bottom>
        </border>
      </dxf>
    </rfmt>
    <rfmt sheetId="1" sqref="Z147" start="0" length="0">
      <dxf>
        <font>
          <sz val="11"/>
          <color rgb="FFFF0000"/>
          <name val="Calibri"/>
          <scheme val="minor"/>
        </font>
        <fill>
          <patternFill patternType="solid">
            <bgColor theme="0"/>
          </patternFill>
        </fill>
        <border outline="0">
          <left style="thin">
            <color auto="1"/>
          </left>
          <right style="thin">
            <color auto="1"/>
          </right>
          <top style="thin">
            <color auto="1"/>
          </top>
          <bottom style="thin">
            <color auto="1"/>
          </bottom>
        </border>
      </dxf>
    </rfmt>
    <rfmt sheetId="1" sqref="AA147" start="0" length="0">
      <dxf>
        <font>
          <sz val="11"/>
          <color rgb="FFFF0000"/>
          <name val="Calibri"/>
          <scheme val="minor"/>
        </font>
        <fill>
          <patternFill patternType="solid">
            <bgColor theme="0"/>
          </patternFill>
        </fill>
        <border outline="0">
          <left style="thin">
            <color auto="1"/>
          </left>
          <right style="thin">
            <color auto="1"/>
          </right>
          <top style="thin">
            <color auto="1"/>
          </top>
          <bottom style="thin">
            <color auto="1"/>
          </bottom>
        </border>
      </dxf>
    </rfmt>
    <rcc rId="0" sId="1" dxf="1">
      <nc r="AB147">
        <f>SUM(G147:AA147)</f>
      </nc>
      <ndxf>
        <border outline="0">
          <left style="thin">
            <color auto="1"/>
          </left>
          <right style="thin">
            <color auto="1"/>
          </right>
          <top style="thin">
            <color auto="1"/>
          </top>
          <bottom style="thin">
            <color auto="1"/>
          </bottom>
        </border>
      </ndxf>
    </rcc>
    <rcc rId="0" sId="1" dxf="1">
      <nc r="AC147" t="inlineStr">
        <is>
          <t>Rencontres, MAJ indicateurs, diffusion récolte...FT-2021-02</t>
        </is>
      </nc>
      <ndxf>
        <font>
          <sz val="11"/>
          <color auto="1"/>
          <name val="Calibri"/>
          <scheme val="minor"/>
        </font>
        <alignment vertical="top" wrapText="1" readingOrder="0"/>
        <border outline="0">
          <left style="thin">
            <color auto="1"/>
          </left>
          <right style="thin">
            <color auto="1"/>
          </right>
          <top style="thin">
            <color auto="1"/>
          </top>
          <bottom style="thin">
            <color auto="1"/>
          </bottom>
        </border>
      </ndxf>
    </rcc>
    <rcc rId="0" sId="1" dxf="1">
      <nc r="AD147">
        <f>I147+J147+K147+L147+M147+N147+O147+G147+V147</f>
      </nc>
      <ndxf>
        <border outline="0">
          <left style="thin">
            <color auto="1"/>
          </left>
          <right style="thin">
            <color auto="1"/>
          </right>
          <bottom style="thin">
            <color auto="1"/>
          </bottom>
        </border>
      </ndxf>
    </rcc>
    <rcc rId="0" sId="1" dxf="1">
      <nc r="AE147">
        <f>P147+Q147+R147+W147+X147+Y147+S147+T147</f>
      </nc>
      <ndxf>
        <border outline="0">
          <left style="thin">
            <color auto="1"/>
          </left>
          <right style="thin">
            <color auto="1"/>
          </right>
          <bottom style="thin">
            <color auto="1"/>
          </bottom>
        </border>
      </ndxf>
    </rcc>
    <rcc rId="0" sId="1" dxf="1">
      <nc r="AF147">
        <f>Z147+AA147</f>
      </nc>
      <ndxf>
        <border outline="0">
          <left style="thin">
            <color auto="1"/>
          </left>
          <right style="thin">
            <color auto="1"/>
          </right>
          <top style="thin">
            <color theme="0" tint="-0.34998626667073579"/>
          </top>
          <bottom style="thin">
            <color auto="1"/>
          </bottom>
        </border>
      </ndxf>
    </rcc>
  </rrc>
  <rcv guid="{EA5BC267-8E8A-4448-93CF-E9F1D9A89539}" action="delete"/>
  <rdn rId="0" localSheetId="1" customView="1" name="Z_EA5BC267_8E8A_4448_93CF_E9F1D9A89539_.wvu.FilterData" hidden="1" oldHidden="1">
    <formula>Feuil1!$L$1:$L$195</formula>
    <oldFormula>Feuil1!$L$1:$L$195</oldFormula>
  </rdn>
  <rcv guid="{EA5BC267-8E8A-4448-93CF-E9F1D9A89539}" action="add"/>
</revisions>
</file>

<file path=xl/revisions/revisionLog2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E6861282_EC18_4F21_9180_07660DCE8652_.wvu.FilterData" hidden="1" oldHidden="1">
    <formula>Feuil1!$L$1:$L$195</formula>
  </rdn>
  <rcv guid="{E6861282-EC18-4F21-9180-07660DCE865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95"/>
  <sheetViews>
    <sheetView tabSelected="1" zoomScaleNormal="100" workbookViewId="0">
      <pane xSplit="3" ySplit="1" topLeftCell="D2" activePane="bottomRight" state="frozen"/>
      <selection pane="topRight" activeCell="D1" sqref="D1"/>
      <selection pane="bottomLeft" activeCell="A2" sqref="A2"/>
      <selection pane="bottomRight" activeCell="C151" sqref="C151"/>
    </sheetView>
  </sheetViews>
  <sheetFormatPr baseColWidth="10" defaultRowHeight="14.4" x14ac:dyDescent="0.3"/>
  <cols>
    <col min="1" max="1" width="7" customWidth="1"/>
    <col min="2" max="2" width="5.88671875" customWidth="1"/>
    <col min="3" max="3" width="29.5546875" bestFit="1" customWidth="1"/>
    <col min="4" max="4" width="4.109375" bestFit="1" customWidth="1"/>
    <col min="5" max="5" width="13.33203125" bestFit="1" customWidth="1"/>
    <col min="6" max="6" width="10.5546875" bestFit="1" customWidth="1"/>
    <col min="7" max="7" width="4.44140625" style="61" bestFit="1" customWidth="1"/>
    <col min="8" max="9" width="4.44140625" bestFit="1" customWidth="1"/>
    <col min="10" max="11" width="5.6640625" customWidth="1"/>
    <col min="12" max="12" width="5.6640625" style="38" customWidth="1"/>
    <col min="13" max="15" width="5.6640625" customWidth="1"/>
    <col min="16" max="16" width="8.6640625" style="38" customWidth="1"/>
    <col min="17" max="22" width="5.6640625" style="38" customWidth="1"/>
    <col min="23" max="27" width="5.6640625" customWidth="1"/>
    <col min="28" max="28" width="6.33203125" customWidth="1"/>
    <col min="29" max="29" width="35.6640625" customWidth="1"/>
    <col min="30" max="30" width="9.5546875" bestFit="1" customWidth="1"/>
    <col min="31" max="31" width="11.33203125" customWidth="1"/>
    <col min="32" max="32" width="9.5546875" bestFit="1" customWidth="1"/>
  </cols>
  <sheetData>
    <row r="1" spans="1:33" ht="88.2" thickBot="1" x14ac:dyDescent="0.35">
      <c r="A1" s="18" t="s">
        <v>225</v>
      </c>
      <c r="B1" s="18" t="s">
        <v>226</v>
      </c>
      <c r="C1" s="19" t="s">
        <v>0</v>
      </c>
      <c r="D1" s="19" t="s">
        <v>1</v>
      </c>
      <c r="E1" s="19" t="s">
        <v>2</v>
      </c>
      <c r="F1" s="19" t="s">
        <v>3</v>
      </c>
      <c r="G1" s="57" t="s">
        <v>287</v>
      </c>
      <c r="H1" s="19" t="s">
        <v>4</v>
      </c>
      <c r="I1" s="19" t="s">
        <v>288</v>
      </c>
      <c r="J1" s="36" t="s">
        <v>5</v>
      </c>
      <c r="K1" s="19" t="s">
        <v>6</v>
      </c>
      <c r="L1" s="36" t="s">
        <v>7</v>
      </c>
      <c r="M1" s="36" t="s">
        <v>8</v>
      </c>
      <c r="N1" s="36" t="s">
        <v>9</v>
      </c>
      <c r="O1" s="36" t="s">
        <v>10</v>
      </c>
      <c r="P1" s="20" t="s">
        <v>361</v>
      </c>
      <c r="Q1" s="92" t="s">
        <v>292</v>
      </c>
      <c r="R1" s="92" t="s">
        <v>11</v>
      </c>
      <c r="S1" s="92" t="s">
        <v>293</v>
      </c>
      <c r="T1" s="91" t="s">
        <v>364</v>
      </c>
      <c r="U1" s="93" t="s">
        <v>355</v>
      </c>
      <c r="V1" s="20" t="s">
        <v>231</v>
      </c>
      <c r="W1" s="20" t="s">
        <v>12</v>
      </c>
      <c r="X1" s="20" t="s">
        <v>13</v>
      </c>
      <c r="Y1" s="20" t="s">
        <v>294</v>
      </c>
      <c r="Z1" s="91" t="s">
        <v>14</v>
      </c>
      <c r="AA1" s="91" t="s">
        <v>15</v>
      </c>
      <c r="AB1" s="21" t="s">
        <v>16</v>
      </c>
      <c r="AC1" s="19" t="s">
        <v>17</v>
      </c>
      <c r="AD1" s="19" t="s">
        <v>207</v>
      </c>
      <c r="AE1" s="19" t="s">
        <v>208</v>
      </c>
      <c r="AF1" s="19" t="s">
        <v>209</v>
      </c>
      <c r="AG1" s="19" t="s">
        <v>367</v>
      </c>
    </row>
    <row r="2" spans="1:33" ht="72.599999999999994" thickTop="1" x14ac:dyDescent="0.3">
      <c r="A2" s="24" t="s">
        <v>18</v>
      </c>
      <c r="B2" s="17"/>
      <c r="C2" s="17" t="s">
        <v>19</v>
      </c>
      <c r="D2" s="16">
        <v>1</v>
      </c>
      <c r="E2" s="48"/>
      <c r="F2" s="48"/>
      <c r="G2" s="58">
        <v>1</v>
      </c>
      <c r="H2" s="43"/>
      <c r="I2" s="28">
        <v>1</v>
      </c>
      <c r="J2" s="58">
        <v>1</v>
      </c>
      <c r="K2" s="28">
        <v>1</v>
      </c>
      <c r="L2" s="72">
        <v>1</v>
      </c>
      <c r="M2" s="28">
        <v>1</v>
      </c>
      <c r="N2" s="28">
        <v>1</v>
      </c>
      <c r="O2" s="28">
        <v>1</v>
      </c>
      <c r="P2" s="44"/>
      <c r="Q2" s="94"/>
      <c r="R2" s="94"/>
      <c r="S2" s="94"/>
      <c r="T2" s="87"/>
      <c r="U2" s="94"/>
      <c r="V2" s="44"/>
      <c r="W2" s="44"/>
      <c r="X2" s="44"/>
      <c r="Y2" s="44"/>
      <c r="Z2" s="87"/>
      <c r="AA2" s="87"/>
      <c r="AB2" s="16">
        <f t="shared" ref="AB2:AB34" si="0">SUM(G2:AA2)</f>
        <v>8</v>
      </c>
      <c r="AC2" s="24"/>
      <c r="AD2" s="16">
        <f t="shared" ref="AD2:AD34" si="1">I2+J2+K2+L2+M2+N2+O2+G2+V2</f>
        <v>8</v>
      </c>
      <c r="AE2" s="16">
        <f t="shared" ref="AE2:AE34" si="2">P2+Q2+R2+W2+X2+Y2+S2+T2</f>
        <v>0</v>
      </c>
      <c r="AF2" s="16">
        <f t="shared" ref="AF2:AF38" si="3">Z2+AA2</f>
        <v>0</v>
      </c>
      <c r="AG2" t="s">
        <v>365</v>
      </c>
    </row>
    <row r="3" spans="1:33" ht="43.2" x14ac:dyDescent="0.3">
      <c r="A3" s="23" t="s">
        <v>20</v>
      </c>
      <c r="B3" s="4"/>
      <c r="C3" s="4" t="s">
        <v>21</v>
      </c>
      <c r="D3" s="3">
        <v>1</v>
      </c>
      <c r="E3" s="49"/>
      <c r="F3" s="49"/>
      <c r="G3" s="37">
        <v>60</v>
      </c>
      <c r="H3" s="45"/>
      <c r="I3" s="37">
        <v>5</v>
      </c>
      <c r="J3" s="37">
        <v>5</v>
      </c>
      <c r="K3" s="26">
        <v>18</v>
      </c>
      <c r="L3" s="53">
        <v>5</v>
      </c>
      <c r="M3" s="26">
        <v>10</v>
      </c>
      <c r="N3" s="26">
        <v>5</v>
      </c>
      <c r="O3" s="26">
        <v>8</v>
      </c>
      <c r="P3" s="47"/>
      <c r="Q3" s="95"/>
      <c r="R3" s="95"/>
      <c r="S3" s="95"/>
      <c r="T3" s="88"/>
      <c r="U3" s="94"/>
      <c r="V3" s="44"/>
      <c r="W3" s="47"/>
      <c r="X3" s="47"/>
      <c r="Y3" s="47"/>
      <c r="Z3" s="88"/>
      <c r="AA3" s="88"/>
      <c r="AB3" s="2">
        <f t="shared" si="0"/>
        <v>116</v>
      </c>
      <c r="AC3" s="23"/>
      <c r="AD3" s="16">
        <f t="shared" si="1"/>
        <v>116</v>
      </c>
      <c r="AE3" s="16">
        <f t="shared" si="2"/>
        <v>0</v>
      </c>
      <c r="AF3" s="2">
        <f t="shared" si="3"/>
        <v>0</v>
      </c>
      <c r="AG3" t="s">
        <v>366</v>
      </c>
    </row>
    <row r="4" spans="1:33" ht="28.8" x14ac:dyDescent="0.3">
      <c r="A4" s="23" t="s">
        <v>22</v>
      </c>
      <c r="B4" s="4"/>
      <c r="C4" s="4" t="s">
        <v>23</v>
      </c>
      <c r="D4" s="3">
        <v>1</v>
      </c>
      <c r="E4" s="49"/>
      <c r="F4" s="49"/>
      <c r="G4" s="37"/>
      <c r="H4" s="45"/>
      <c r="I4" s="45"/>
      <c r="J4" s="37">
        <v>7</v>
      </c>
      <c r="K4" s="45"/>
      <c r="L4" s="37">
        <v>1</v>
      </c>
      <c r="M4" s="45"/>
      <c r="N4" s="45"/>
      <c r="O4" s="26">
        <v>5</v>
      </c>
      <c r="P4" s="47"/>
      <c r="Q4" s="95"/>
      <c r="R4" s="95"/>
      <c r="S4" s="95"/>
      <c r="T4" s="88"/>
      <c r="U4" s="95"/>
      <c r="V4" s="47"/>
      <c r="W4" s="47"/>
      <c r="X4" s="47"/>
      <c r="Y4" s="47"/>
      <c r="Z4" s="88"/>
      <c r="AA4" s="88"/>
      <c r="AB4" s="2">
        <f t="shared" si="0"/>
        <v>13</v>
      </c>
      <c r="AC4" s="23"/>
      <c r="AD4" s="16">
        <f t="shared" si="1"/>
        <v>13</v>
      </c>
      <c r="AE4" s="16">
        <f t="shared" si="2"/>
        <v>0</v>
      </c>
      <c r="AF4" s="2">
        <f t="shared" si="3"/>
        <v>0</v>
      </c>
      <c r="AG4" t="s">
        <v>366</v>
      </c>
    </row>
    <row r="5" spans="1:33" ht="72" x14ac:dyDescent="0.3">
      <c r="A5" s="23" t="s">
        <v>24</v>
      </c>
      <c r="B5" s="4"/>
      <c r="C5" s="4" t="s">
        <v>25</v>
      </c>
      <c r="D5" s="3">
        <v>1</v>
      </c>
      <c r="E5" s="49"/>
      <c r="F5" s="49"/>
      <c r="G5" s="37">
        <v>5</v>
      </c>
      <c r="H5" s="45"/>
      <c r="I5" s="45"/>
      <c r="J5" s="46"/>
      <c r="K5" s="45"/>
      <c r="L5" s="46"/>
      <c r="M5" s="45"/>
      <c r="N5" s="45"/>
      <c r="O5" s="45"/>
      <c r="P5" s="47"/>
      <c r="Q5" s="95"/>
      <c r="R5" s="95"/>
      <c r="S5" s="95"/>
      <c r="T5" s="88"/>
      <c r="U5" s="95"/>
      <c r="V5" s="47"/>
      <c r="W5" s="47"/>
      <c r="X5" s="47"/>
      <c r="Y5" s="47"/>
      <c r="Z5" s="88"/>
      <c r="AA5" s="88"/>
      <c r="AB5" s="31">
        <f t="shared" si="0"/>
        <v>5</v>
      </c>
      <c r="AC5" s="23"/>
      <c r="AD5" s="16">
        <f t="shared" si="1"/>
        <v>5</v>
      </c>
      <c r="AE5" s="16">
        <f t="shared" si="2"/>
        <v>0</v>
      </c>
      <c r="AF5" s="2">
        <f t="shared" si="3"/>
        <v>0</v>
      </c>
      <c r="AG5" t="s">
        <v>365</v>
      </c>
    </row>
    <row r="6" spans="1:33" ht="43.2" x14ac:dyDescent="0.3">
      <c r="A6" s="23" t="s">
        <v>27</v>
      </c>
      <c r="B6" s="4"/>
      <c r="C6" s="4" t="s">
        <v>28</v>
      </c>
      <c r="D6" s="3">
        <v>1</v>
      </c>
      <c r="E6" s="49"/>
      <c r="F6" s="49"/>
      <c r="G6" s="37"/>
      <c r="H6" s="45"/>
      <c r="I6" s="45"/>
      <c r="J6" s="46"/>
      <c r="K6" s="45"/>
      <c r="L6" s="46"/>
      <c r="M6" s="45"/>
      <c r="N6" s="45"/>
      <c r="O6" s="45"/>
      <c r="P6" s="47"/>
      <c r="Q6" s="95"/>
      <c r="R6" s="95"/>
      <c r="S6" s="95"/>
      <c r="T6" s="88"/>
      <c r="U6" s="95"/>
      <c r="V6" s="47"/>
      <c r="W6" s="47"/>
      <c r="X6" s="47"/>
      <c r="Y6" s="47"/>
      <c r="Z6" s="88"/>
      <c r="AA6" s="88"/>
      <c r="AB6" s="31">
        <f t="shared" si="0"/>
        <v>0</v>
      </c>
      <c r="AC6" s="23"/>
      <c r="AD6" s="16">
        <f t="shared" si="1"/>
        <v>0</v>
      </c>
      <c r="AE6" s="16">
        <f t="shared" si="2"/>
        <v>0</v>
      </c>
      <c r="AF6" s="2">
        <f t="shared" si="3"/>
        <v>0</v>
      </c>
      <c r="AG6" t="s">
        <v>365</v>
      </c>
    </row>
    <row r="7" spans="1:33" ht="28.8" x14ac:dyDescent="0.3">
      <c r="A7" s="23" t="s">
        <v>29</v>
      </c>
      <c r="B7" s="4"/>
      <c r="C7" s="4" t="s">
        <v>30</v>
      </c>
      <c r="D7" s="3">
        <v>2</v>
      </c>
      <c r="E7" s="49"/>
      <c r="F7" s="27">
        <v>450</v>
      </c>
      <c r="G7" s="37"/>
      <c r="H7" s="45" t="s">
        <v>26</v>
      </c>
      <c r="I7" s="45"/>
      <c r="J7" s="46"/>
      <c r="K7" s="26">
        <v>5</v>
      </c>
      <c r="L7" s="46"/>
      <c r="M7" s="45"/>
      <c r="N7" s="26">
        <v>2</v>
      </c>
      <c r="O7" s="45"/>
      <c r="P7" s="47"/>
      <c r="Q7" s="95"/>
      <c r="R7" s="95"/>
      <c r="S7" s="95"/>
      <c r="T7" s="88"/>
      <c r="U7" s="95"/>
      <c r="V7" s="47"/>
      <c r="W7" s="47"/>
      <c r="X7" s="47"/>
      <c r="Y7" s="47"/>
      <c r="Z7" s="88"/>
      <c r="AA7" s="88"/>
      <c r="AB7" s="31">
        <f t="shared" si="0"/>
        <v>7</v>
      </c>
      <c r="AC7" s="23"/>
      <c r="AD7" s="16">
        <f t="shared" si="1"/>
        <v>7</v>
      </c>
      <c r="AE7" s="16">
        <f t="shared" si="2"/>
        <v>0</v>
      </c>
      <c r="AF7" s="2">
        <f t="shared" si="3"/>
        <v>0</v>
      </c>
      <c r="AG7" t="s">
        <v>365</v>
      </c>
    </row>
    <row r="8" spans="1:33" ht="43.2" x14ac:dyDescent="0.3">
      <c r="A8" s="23" t="s">
        <v>31</v>
      </c>
      <c r="B8" s="4" t="s">
        <v>31</v>
      </c>
      <c r="C8" s="4" t="s">
        <v>32</v>
      </c>
      <c r="D8" s="3">
        <v>1</v>
      </c>
      <c r="E8" s="49"/>
      <c r="F8" s="49"/>
      <c r="G8" s="37"/>
      <c r="H8" s="45"/>
      <c r="I8" s="37">
        <v>15</v>
      </c>
      <c r="J8" s="37">
        <v>5</v>
      </c>
      <c r="K8" s="26">
        <v>15</v>
      </c>
      <c r="L8" s="53">
        <v>5</v>
      </c>
      <c r="M8" s="26">
        <v>7</v>
      </c>
      <c r="N8" s="26">
        <v>15</v>
      </c>
      <c r="O8" s="26">
        <v>5</v>
      </c>
      <c r="P8" s="69"/>
      <c r="Q8" s="95"/>
      <c r="R8" s="95"/>
      <c r="S8" s="95"/>
      <c r="T8" s="89">
        <v>15</v>
      </c>
      <c r="U8" s="97"/>
      <c r="V8" s="44"/>
      <c r="W8" s="47"/>
      <c r="X8" s="47"/>
      <c r="Y8" s="47"/>
      <c r="Z8" s="88"/>
      <c r="AA8" s="88"/>
      <c r="AB8" s="31">
        <f t="shared" si="0"/>
        <v>82</v>
      </c>
      <c r="AC8" s="23"/>
      <c r="AD8" s="16">
        <f t="shared" si="1"/>
        <v>67</v>
      </c>
      <c r="AE8" s="16">
        <f t="shared" si="2"/>
        <v>15</v>
      </c>
      <c r="AF8" s="2">
        <f t="shared" si="3"/>
        <v>0</v>
      </c>
      <c r="AG8" t="s">
        <v>366</v>
      </c>
    </row>
    <row r="9" spans="1:33" ht="57.6" x14ac:dyDescent="0.3">
      <c r="A9" s="23" t="s">
        <v>33</v>
      </c>
      <c r="B9" s="4"/>
      <c r="C9" s="4" t="s">
        <v>34</v>
      </c>
      <c r="D9" s="3">
        <v>1</v>
      </c>
      <c r="E9" s="49"/>
      <c r="F9" s="49"/>
      <c r="G9" s="37">
        <v>2</v>
      </c>
      <c r="H9" s="45"/>
      <c r="I9" s="37">
        <v>2</v>
      </c>
      <c r="J9" s="37">
        <v>5</v>
      </c>
      <c r="K9" s="26">
        <v>10</v>
      </c>
      <c r="L9" s="53">
        <v>5</v>
      </c>
      <c r="M9" s="26">
        <v>2</v>
      </c>
      <c r="N9" s="26">
        <v>2</v>
      </c>
      <c r="O9" s="26">
        <v>5</v>
      </c>
      <c r="P9" s="47"/>
      <c r="Q9" s="95"/>
      <c r="R9" s="59">
        <v>2</v>
      </c>
      <c r="S9" s="95"/>
      <c r="T9" s="89">
        <v>7</v>
      </c>
      <c r="U9" s="59">
        <v>8</v>
      </c>
      <c r="V9" s="47"/>
      <c r="W9" s="47"/>
      <c r="X9" s="47"/>
      <c r="Y9" s="47"/>
      <c r="Z9" s="88"/>
      <c r="AA9" s="88"/>
      <c r="AB9" s="31">
        <f t="shared" si="0"/>
        <v>50</v>
      </c>
      <c r="AC9" s="23"/>
      <c r="AD9" s="16">
        <f t="shared" si="1"/>
        <v>33</v>
      </c>
      <c r="AE9" s="16">
        <f t="shared" si="2"/>
        <v>9</v>
      </c>
      <c r="AF9" s="2">
        <f t="shared" si="3"/>
        <v>0</v>
      </c>
      <c r="AG9" t="s">
        <v>366</v>
      </c>
    </row>
    <row r="10" spans="1:33" ht="28.8" x14ac:dyDescent="0.3">
      <c r="A10" s="23" t="s">
        <v>35</v>
      </c>
      <c r="B10" s="4" t="s">
        <v>240</v>
      </c>
      <c r="C10" s="4" t="s">
        <v>36</v>
      </c>
      <c r="D10" s="3">
        <v>1</v>
      </c>
      <c r="E10" s="49"/>
      <c r="F10" s="49" t="s">
        <v>26</v>
      </c>
      <c r="G10" s="37"/>
      <c r="H10" s="45"/>
      <c r="I10" s="37">
        <v>150</v>
      </c>
      <c r="J10" s="46"/>
      <c r="K10" s="45"/>
      <c r="L10" s="46"/>
      <c r="M10" s="26">
        <v>125</v>
      </c>
      <c r="N10" s="45"/>
      <c r="O10" s="45"/>
      <c r="P10" s="47"/>
      <c r="Q10" s="95"/>
      <c r="R10" s="95"/>
      <c r="S10" s="95"/>
      <c r="T10" s="88"/>
      <c r="U10" s="59">
        <v>10</v>
      </c>
      <c r="V10" s="47"/>
      <c r="W10" s="47"/>
      <c r="X10" s="47"/>
      <c r="Y10" s="47"/>
      <c r="Z10" s="88"/>
      <c r="AA10" s="88"/>
      <c r="AB10" s="31">
        <f t="shared" si="0"/>
        <v>285</v>
      </c>
      <c r="AC10" s="23"/>
      <c r="AD10" s="16">
        <f t="shared" si="1"/>
        <v>275</v>
      </c>
      <c r="AE10" s="16">
        <f t="shared" si="2"/>
        <v>0</v>
      </c>
      <c r="AF10" s="2">
        <f t="shared" si="3"/>
        <v>0</v>
      </c>
      <c r="AG10" t="s">
        <v>366</v>
      </c>
    </row>
    <row r="11" spans="1:33" ht="43.2" x14ac:dyDescent="0.3">
      <c r="A11" s="23" t="s">
        <v>37</v>
      </c>
      <c r="B11" s="4" t="s">
        <v>240</v>
      </c>
      <c r="C11" s="4" t="s">
        <v>38</v>
      </c>
      <c r="D11" s="3">
        <v>1</v>
      </c>
      <c r="E11" s="49" t="s">
        <v>26</v>
      </c>
      <c r="F11" s="49"/>
      <c r="G11" s="37"/>
      <c r="H11" s="45"/>
      <c r="I11" s="45"/>
      <c r="J11" s="46"/>
      <c r="K11" s="45"/>
      <c r="L11" s="46"/>
      <c r="M11" s="26">
        <v>3</v>
      </c>
      <c r="N11" s="45"/>
      <c r="O11" s="26">
        <v>1</v>
      </c>
      <c r="P11" s="47"/>
      <c r="Q11" s="95"/>
      <c r="R11" s="95"/>
      <c r="S11" s="95"/>
      <c r="T11" s="88"/>
      <c r="U11" s="95"/>
      <c r="V11" s="47"/>
      <c r="W11" s="47"/>
      <c r="X11" s="47"/>
      <c r="Y11" s="47"/>
      <c r="Z11" s="88"/>
      <c r="AA11" s="88"/>
      <c r="AB11" s="31">
        <f t="shared" si="0"/>
        <v>4</v>
      </c>
      <c r="AC11" s="23"/>
      <c r="AD11" s="16">
        <f t="shared" si="1"/>
        <v>4</v>
      </c>
      <c r="AE11" s="16">
        <f t="shared" si="2"/>
        <v>0</v>
      </c>
      <c r="AF11" s="2">
        <f t="shared" si="3"/>
        <v>0</v>
      </c>
      <c r="AG11" t="s">
        <v>365</v>
      </c>
    </row>
    <row r="12" spans="1:33" ht="57.6" x14ac:dyDescent="0.3">
      <c r="A12" s="23" t="s">
        <v>39</v>
      </c>
      <c r="B12" s="4"/>
      <c r="C12" s="30" t="s">
        <v>243</v>
      </c>
      <c r="D12" s="3">
        <v>1</v>
      </c>
      <c r="E12" s="27" t="s">
        <v>280</v>
      </c>
      <c r="F12" s="27">
        <v>1500</v>
      </c>
      <c r="G12" s="37"/>
      <c r="H12" s="45"/>
      <c r="I12" s="45"/>
      <c r="J12" s="37">
        <v>10</v>
      </c>
      <c r="K12" s="45"/>
      <c r="L12" s="46"/>
      <c r="M12" s="45"/>
      <c r="N12" s="45"/>
      <c r="O12" s="45"/>
      <c r="P12" s="47"/>
      <c r="Q12" s="59">
        <v>5</v>
      </c>
      <c r="R12" s="59"/>
      <c r="S12" s="59">
        <v>5</v>
      </c>
      <c r="T12" s="89">
        <v>5</v>
      </c>
      <c r="U12" s="59">
        <v>12</v>
      </c>
      <c r="V12" s="69"/>
      <c r="W12" s="69"/>
      <c r="X12" s="69"/>
      <c r="Y12" s="69"/>
      <c r="Z12" s="89">
        <v>10</v>
      </c>
      <c r="AA12" s="89">
        <v>10</v>
      </c>
      <c r="AB12" s="31">
        <f t="shared" si="0"/>
        <v>57</v>
      </c>
      <c r="AC12" s="33" t="s">
        <v>354</v>
      </c>
      <c r="AD12" s="16">
        <f t="shared" si="1"/>
        <v>10</v>
      </c>
      <c r="AE12" s="16">
        <f t="shared" si="2"/>
        <v>15</v>
      </c>
      <c r="AF12" s="2">
        <f t="shared" si="3"/>
        <v>20</v>
      </c>
      <c r="AG12" t="s">
        <v>366</v>
      </c>
    </row>
    <row r="13" spans="1:33" ht="28.8" x14ac:dyDescent="0.3">
      <c r="A13" s="23" t="s">
        <v>40</v>
      </c>
      <c r="B13" s="4"/>
      <c r="C13" s="4" t="s">
        <v>41</v>
      </c>
      <c r="D13" s="3">
        <v>1</v>
      </c>
      <c r="E13" s="49"/>
      <c r="F13" s="49"/>
      <c r="G13" s="37"/>
      <c r="H13" s="45"/>
      <c r="I13" s="37">
        <v>1</v>
      </c>
      <c r="J13" s="46"/>
      <c r="K13" s="26">
        <v>6</v>
      </c>
      <c r="L13" s="46"/>
      <c r="M13" s="45"/>
      <c r="N13" s="45"/>
      <c r="O13" s="45"/>
      <c r="P13" s="47"/>
      <c r="Q13" s="95"/>
      <c r="R13" s="95"/>
      <c r="S13" s="95"/>
      <c r="T13" s="88"/>
      <c r="U13" s="95"/>
      <c r="V13" s="47"/>
      <c r="W13" s="47"/>
      <c r="X13" s="47"/>
      <c r="Y13" s="47"/>
      <c r="Z13" s="88"/>
      <c r="AA13" s="88"/>
      <c r="AB13" s="31">
        <f t="shared" si="0"/>
        <v>7</v>
      </c>
      <c r="AC13" s="23"/>
      <c r="AD13" s="16">
        <f t="shared" si="1"/>
        <v>7</v>
      </c>
      <c r="AE13" s="16">
        <f t="shared" si="2"/>
        <v>0</v>
      </c>
      <c r="AF13" s="2">
        <f t="shared" si="3"/>
        <v>0</v>
      </c>
      <c r="AG13" t="s">
        <v>365</v>
      </c>
    </row>
    <row r="14" spans="1:33" ht="86.4" x14ac:dyDescent="0.3">
      <c r="A14" s="23" t="s">
        <v>42</v>
      </c>
      <c r="B14" s="4"/>
      <c r="C14" s="30" t="s">
        <v>43</v>
      </c>
      <c r="D14" s="3">
        <v>1</v>
      </c>
      <c r="E14" s="49"/>
      <c r="F14" s="49"/>
      <c r="G14" s="37"/>
      <c r="H14" s="26">
        <v>8</v>
      </c>
      <c r="I14" s="45"/>
      <c r="J14" s="37">
        <v>10</v>
      </c>
      <c r="K14" s="45"/>
      <c r="L14" s="46"/>
      <c r="M14" s="45"/>
      <c r="N14" s="45"/>
      <c r="O14" s="45"/>
      <c r="P14" s="47"/>
      <c r="Q14" s="95"/>
      <c r="R14" s="95"/>
      <c r="S14" s="95"/>
      <c r="T14" s="88"/>
      <c r="U14" s="95"/>
      <c r="V14" s="47"/>
      <c r="W14" s="47"/>
      <c r="X14" s="47"/>
      <c r="Y14" s="47"/>
      <c r="Z14" s="88"/>
      <c r="AA14" s="88"/>
      <c r="AB14" s="31">
        <f t="shared" si="0"/>
        <v>18</v>
      </c>
      <c r="AC14" s="23"/>
      <c r="AD14" s="16">
        <f t="shared" si="1"/>
        <v>10</v>
      </c>
      <c r="AE14" s="16">
        <f t="shared" si="2"/>
        <v>0</v>
      </c>
      <c r="AF14" s="2">
        <f t="shared" si="3"/>
        <v>0</v>
      </c>
      <c r="AG14" t="s">
        <v>365</v>
      </c>
    </row>
    <row r="15" spans="1:33" ht="43.2" x14ac:dyDescent="0.3">
      <c r="A15" s="23" t="s">
        <v>44</v>
      </c>
      <c r="B15" s="4"/>
      <c r="C15" s="4" t="s">
        <v>295</v>
      </c>
      <c r="D15" s="3">
        <v>1</v>
      </c>
      <c r="E15" s="49"/>
      <c r="F15" s="27" t="s">
        <v>299</v>
      </c>
      <c r="G15" s="37"/>
      <c r="H15" s="45"/>
      <c r="I15" s="45"/>
      <c r="J15" s="46"/>
      <c r="K15" s="45"/>
      <c r="L15" s="46"/>
      <c r="M15" s="45"/>
      <c r="N15" s="45"/>
      <c r="O15" s="26">
        <v>5</v>
      </c>
      <c r="P15" s="69">
        <f>10+4</f>
        <v>14</v>
      </c>
      <c r="Q15" s="59">
        <v>10</v>
      </c>
      <c r="R15" s="95"/>
      <c r="S15" s="59">
        <v>14</v>
      </c>
      <c r="T15" s="88"/>
      <c r="U15" s="95"/>
      <c r="V15" s="47"/>
      <c r="W15" s="47"/>
      <c r="X15" s="47"/>
      <c r="Y15" s="47"/>
      <c r="Z15" s="88"/>
      <c r="AA15" s="88"/>
      <c r="AB15" s="31">
        <f t="shared" si="0"/>
        <v>43</v>
      </c>
      <c r="AC15" s="51" t="s">
        <v>336</v>
      </c>
      <c r="AD15" s="16">
        <f t="shared" si="1"/>
        <v>5</v>
      </c>
      <c r="AE15" s="16">
        <f t="shared" si="2"/>
        <v>38</v>
      </c>
      <c r="AF15" s="2">
        <f t="shared" si="3"/>
        <v>0</v>
      </c>
      <c r="AG15" t="s">
        <v>366</v>
      </c>
    </row>
    <row r="16" spans="1:33" ht="43.2" x14ac:dyDescent="0.3">
      <c r="A16" s="23" t="s">
        <v>45</v>
      </c>
      <c r="B16" s="4"/>
      <c r="C16" s="30" t="s">
        <v>348</v>
      </c>
      <c r="D16" s="3">
        <v>1</v>
      </c>
      <c r="E16" s="49"/>
      <c r="F16" s="49"/>
      <c r="G16" s="37"/>
      <c r="H16" s="45"/>
      <c r="I16" s="45"/>
      <c r="J16" s="37">
        <v>5</v>
      </c>
      <c r="K16" s="45"/>
      <c r="L16" s="46"/>
      <c r="M16" s="45"/>
      <c r="N16" s="45"/>
      <c r="O16" s="45"/>
      <c r="P16" s="47"/>
      <c r="Q16" s="95"/>
      <c r="R16" s="95"/>
      <c r="S16" s="95"/>
      <c r="T16" s="89">
        <v>2</v>
      </c>
      <c r="U16" s="59"/>
      <c r="V16" s="47"/>
      <c r="W16" s="47"/>
      <c r="X16" s="69"/>
      <c r="Y16" s="47"/>
      <c r="Z16" s="88"/>
      <c r="AA16" s="88"/>
      <c r="AB16" s="31">
        <f t="shared" si="0"/>
        <v>7</v>
      </c>
      <c r="AC16" s="23"/>
      <c r="AD16" s="16">
        <f t="shared" si="1"/>
        <v>5</v>
      </c>
      <c r="AE16" s="16">
        <f t="shared" si="2"/>
        <v>2</v>
      </c>
      <c r="AF16" s="2">
        <f t="shared" si="3"/>
        <v>0</v>
      </c>
      <c r="AG16" t="s">
        <v>366</v>
      </c>
    </row>
    <row r="17" spans="1:33" ht="57.6" x14ac:dyDescent="0.3">
      <c r="A17" s="23" t="s">
        <v>46</v>
      </c>
      <c r="B17" s="4"/>
      <c r="C17" s="30" t="s">
        <v>47</v>
      </c>
      <c r="D17" s="3">
        <v>1</v>
      </c>
      <c r="E17" s="49"/>
      <c r="F17" s="49"/>
      <c r="G17" s="37"/>
      <c r="H17" s="45"/>
      <c r="I17" s="46"/>
      <c r="J17" s="37">
        <v>7</v>
      </c>
      <c r="K17" s="45"/>
      <c r="L17" s="46"/>
      <c r="M17" s="26">
        <v>5</v>
      </c>
      <c r="N17" s="45"/>
      <c r="O17" s="45"/>
      <c r="P17" s="47"/>
      <c r="Q17" s="95"/>
      <c r="R17" s="95"/>
      <c r="S17" s="95"/>
      <c r="T17" s="88"/>
      <c r="U17" s="95"/>
      <c r="V17" s="47"/>
      <c r="W17" s="47"/>
      <c r="X17" s="47"/>
      <c r="Y17" s="47"/>
      <c r="Z17" s="88"/>
      <c r="AA17" s="88"/>
      <c r="AB17" s="31">
        <f t="shared" si="0"/>
        <v>12</v>
      </c>
      <c r="AC17" s="33" t="s">
        <v>368</v>
      </c>
      <c r="AD17" s="16">
        <f t="shared" si="1"/>
        <v>12</v>
      </c>
      <c r="AE17" s="16">
        <f t="shared" si="2"/>
        <v>0</v>
      </c>
      <c r="AF17" s="2">
        <f t="shared" si="3"/>
        <v>0</v>
      </c>
      <c r="AG17" t="s">
        <v>366</v>
      </c>
    </row>
    <row r="18" spans="1:33" ht="28.8" x14ac:dyDescent="0.3">
      <c r="A18" s="23" t="s">
        <v>48</v>
      </c>
      <c r="B18" s="4"/>
      <c r="C18" s="4" t="s">
        <v>49</v>
      </c>
      <c r="D18" s="3">
        <v>1</v>
      </c>
      <c r="E18" s="49"/>
      <c r="F18" s="49"/>
      <c r="G18" s="37"/>
      <c r="H18" s="26">
        <v>10</v>
      </c>
      <c r="I18" s="45"/>
      <c r="J18" s="46"/>
      <c r="K18" s="26">
        <v>5</v>
      </c>
      <c r="L18" s="46"/>
      <c r="M18" s="45"/>
      <c r="N18" s="45"/>
      <c r="O18" s="45"/>
      <c r="P18" s="47"/>
      <c r="Q18" s="95"/>
      <c r="R18" s="95"/>
      <c r="S18" s="95"/>
      <c r="T18" s="89">
        <v>2</v>
      </c>
      <c r="U18" s="59">
        <v>20</v>
      </c>
      <c r="V18" s="47"/>
      <c r="W18" s="69"/>
      <c r="X18" s="47"/>
      <c r="Y18" s="47"/>
      <c r="Z18" s="88"/>
      <c r="AA18" s="88"/>
      <c r="AB18" s="31">
        <f t="shared" si="0"/>
        <v>37</v>
      </c>
      <c r="AC18" s="23"/>
      <c r="AD18" s="16">
        <f t="shared" si="1"/>
        <v>5</v>
      </c>
      <c r="AE18" s="16">
        <f t="shared" si="2"/>
        <v>2</v>
      </c>
      <c r="AF18" s="2">
        <f t="shared" si="3"/>
        <v>0</v>
      </c>
      <c r="AG18" t="s">
        <v>365</v>
      </c>
    </row>
    <row r="19" spans="1:33" ht="57.6" x14ac:dyDescent="0.3">
      <c r="A19" s="23" t="s">
        <v>50</v>
      </c>
      <c r="B19" s="4"/>
      <c r="C19" s="4" t="s">
        <v>51</v>
      </c>
      <c r="D19" s="3">
        <v>1</v>
      </c>
      <c r="E19" s="49"/>
      <c r="F19" s="49"/>
      <c r="G19" s="37"/>
      <c r="H19" s="45"/>
      <c r="I19" s="45"/>
      <c r="J19" s="46"/>
      <c r="K19" s="45"/>
      <c r="L19" s="46"/>
      <c r="M19" s="45"/>
      <c r="N19" s="45"/>
      <c r="O19" s="45"/>
      <c r="P19" s="69">
        <v>5</v>
      </c>
      <c r="Q19" s="95"/>
      <c r="R19" s="95"/>
      <c r="S19" s="95"/>
      <c r="T19" s="89">
        <v>10</v>
      </c>
      <c r="U19" s="59"/>
      <c r="V19" s="47"/>
      <c r="W19" s="47"/>
      <c r="X19" s="47"/>
      <c r="Y19" s="47"/>
      <c r="Z19" s="88"/>
      <c r="AA19" s="88"/>
      <c r="AB19" s="31">
        <f t="shared" si="0"/>
        <v>15</v>
      </c>
      <c r="AC19" s="23"/>
      <c r="AD19" s="16">
        <f t="shared" si="1"/>
        <v>0</v>
      </c>
      <c r="AE19" s="16">
        <f t="shared" si="2"/>
        <v>15</v>
      </c>
      <c r="AF19" s="2">
        <f t="shared" si="3"/>
        <v>0</v>
      </c>
      <c r="AG19" t="s">
        <v>365</v>
      </c>
    </row>
    <row r="20" spans="1:33" ht="28.8" x14ac:dyDescent="0.3">
      <c r="A20" s="23" t="s">
        <v>52</v>
      </c>
      <c r="B20" s="4"/>
      <c r="C20" s="4" t="s">
        <v>53</v>
      </c>
      <c r="D20" s="3">
        <v>1</v>
      </c>
      <c r="E20" s="49"/>
      <c r="F20" s="49"/>
      <c r="G20" s="37"/>
      <c r="H20" s="26">
        <v>80</v>
      </c>
      <c r="I20" s="45"/>
      <c r="J20" s="46"/>
      <c r="K20" s="45"/>
      <c r="L20" s="46"/>
      <c r="M20" s="45"/>
      <c r="N20" s="45"/>
      <c r="O20" s="26">
        <v>20</v>
      </c>
      <c r="P20" s="47"/>
      <c r="Q20" s="95"/>
      <c r="R20" s="95"/>
      <c r="S20" s="95"/>
      <c r="T20" s="89">
        <v>1</v>
      </c>
      <c r="U20" s="59"/>
      <c r="V20" s="47"/>
      <c r="W20" s="47"/>
      <c r="X20" s="47"/>
      <c r="Y20" s="47"/>
      <c r="Z20" s="88"/>
      <c r="AA20" s="88"/>
      <c r="AB20" s="31">
        <f t="shared" si="0"/>
        <v>101</v>
      </c>
      <c r="AC20" s="23"/>
      <c r="AD20" s="16">
        <f t="shared" si="1"/>
        <v>20</v>
      </c>
      <c r="AE20" s="16">
        <f t="shared" si="2"/>
        <v>1</v>
      </c>
      <c r="AF20" s="2">
        <f t="shared" si="3"/>
        <v>0</v>
      </c>
      <c r="AG20" t="s">
        <v>365</v>
      </c>
    </row>
    <row r="21" spans="1:33" ht="43.2" x14ac:dyDescent="0.3">
      <c r="A21" s="23"/>
      <c r="B21" s="4"/>
      <c r="C21" s="4" t="s">
        <v>357</v>
      </c>
      <c r="D21" s="3">
        <v>1</v>
      </c>
      <c r="E21" s="49"/>
      <c r="F21" s="49"/>
      <c r="G21" s="37"/>
      <c r="H21" s="26"/>
      <c r="I21" s="45"/>
      <c r="J21" s="46"/>
      <c r="K21" s="45"/>
      <c r="L21" s="46"/>
      <c r="M21" s="45"/>
      <c r="N21" s="45"/>
      <c r="O21" s="26">
        <v>1</v>
      </c>
      <c r="P21" s="47"/>
      <c r="Q21" s="95"/>
      <c r="R21" s="95"/>
      <c r="S21" s="95"/>
      <c r="T21" s="89"/>
      <c r="U21" s="59">
        <v>2</v>
      </c>
      <c r="V21" s="47"/>
      <c r="W21" s="47"/>
      <c r="X21" s="47"/>
      <c r="Y21" s="47"/>
      <c r="Z21" s="88"/>
      <c r="AA21" s="88"/>
      <c r="AB21" s="31">
        <f t="shared" si="0"/>
        <v>3</v>
      </c>
      <c r="AC21" s="23"/>
      <c r="AD21" s="16"/>
      <c r="AE21" s="16"/>
      <c r="AF21" s="2"/>
      <c r="AG21" t="s">
        <v>365</v>
      </c>
    </row>
    <row r="22" spans="1:33" ht="28.8" x14ac:dyDescent="0.3">
      <c r="A22" s="23" t="s">
        <v>54</v>
      </c>
      <c r="B22" s="4"/>
      <c r="C22" s="4" t="s">
        <v>55</v>
      </c>
      <c r="D22" s="3">
        <v>1</v>
      </c>
      <c r="E22" s="49"/>
      <c r="F22" s="49"/>
      <c r="G22" s="37"/>
      <c r="H22" s="26">
        <v>25</v>
      </c>
      <c r="I22" s="45"/>
      <c r="J22" s="46"/>
      <c r="K22" s="26">
        <v>30</v>
      </c>
      <c r="L22" s="46"/>
      <c r="M22" s="45"/>
      <c r="N22" s="45"/>
      <c r="O22" s="45"/>
      <c r="P22" s="47"/>
      <c r="Q22" s="95"/>
      <c r="R22" s="95"/>
      <c r="S22" s="95"/>
      <c r="T22" s="89">
        <v>1</v>
      </c>
      <c r="U22" s="59">
        <v>40</v>
      </c>
      <c r="V22" s="47"/>
      <c r="W22" s="69"/>
      <c r="X22" s="47"/>
      <c r="Y22" s="47"/>
      <c r="Z22" s="88"/>
      <c r="AA22" s="88"/>
      <c r="AB22" s="31">
        <f t="shared" si="0"/>
        <v>96</v>
      </c>
      <c r="AC22" s="23"/>
      <c r="AD22" s="16">
        <f t="shared" si="1"/>
        <v>30</v>
      </c>
      <c r="AE22" s="16">
        <f t="shared" si="2"/>
        <v>1</v>
      </c>
      <c r="AF22" s="2">
        <f t="shared" si="3"/>
        <v>0</v>
      </c>
      <c r="AG22" t="s">
        <v>365</v>
      </c>
    </row>
    <row r="23" spans="1:33" s="77" customFormat="1" x14ac:dyDescent="0.3">
      <c r="A23" s="41" t="s">
        <v>56</v>
      </c>
      <c r="B23" s="41"/>
      <c r="C23" s="41" t="s">
        <v>57</v>
      </c>
      <c r="D23" s="73">
        <v>1</v>
      </c>
      <c r="E23" s="74"/>
      <c r="F23" s="74"/>
      <c r="G23" s="53"/>
      <c r="H23" s="73"/>
      <c r="I23" s="73"/>
      <c r="J23" s="53"/>
      <c r="K23" s="73"/>
      <c r="L23" s="53">
        <v>10</v>
      </c>
      <c r="M23" s="73"/>
      <c r="N23" s="73"/>
      <c r="O23" s="73"/>
      <c r="P23" s="75"/>
      <c r="Q23" s="96"/>
      <c r="R23" s="96">
        <v>6</v>
      </c>
      <c r="S23" s="96"/>
      <c r="T23" s="90"/>
      <c r="U23" s="96"/>
      <c r="V23" s="75"/>
      <c r="W23" s="75"/>
      <c r="X23" s="75"/>
      <c r="Y23" s="75"/>
      <c r="Z23" s="90"/>
      <c r="AA23" s="90"/>
      <c r="AB23" s="53">
        <f t="shared" si="0"/>
        <v>16</v>
      </c>
      <c r="AC23" s="41"/>
      <c r="AD23" s="16">
        <f t="shared" si="1"/>
        <v>10</v>
      </c>
      <c r="AE23" s="16">
        <f t="shared" si="2"/>
        <v>6</v>
      </c>
      <c r="AF23" s="76">
        <f t="shared" si="3"/>
        <v>0</v>
      </c>
      <c r="AG23" s="77" t="s">
        <v>366</v>
      </c>
    </row>
    <row r="24" spans="1:33" s="84" customFormat="1" ht="28.8" x14ac:dyDescent="0.3">
      <c r="A24" s="52" t="s">
        <v>58</v>
      </c>
      <c r="B24" s="52"/>
      <c r="C24" s="29" t="s">
        <v>59</v>
      </c>
      <c r="D24" s="53"/>
      <c r="E24" s="82"/>
      <c r="F24" s="82"/>
      <c r="G24" s="53"/>
      <c r="H24" s="53"/>
      <c r="I24" s="53"/>
      <c r="J24" s="53"/>
      <c r="K24" s="53"/>
      <c r="L24" s="53"/>
      <c r="M24" s="53"/>
      <c r="N24" s="53"/>
      <c r="O24" s="53"/>
      <c r="P24" s="75"/>
      <c r="Q24" s="96"/>
      <c r="R24" s="96"/>
      <c r="S24" s="96"/>
      <c r="T24" s="90"/>
      <c r="U24" s="96"/>
      <c r="V24" s="75"/>
      <c r="W24" s="75"/>
      <c r="X24" s="75"/>
      <c r="Y24" s="75"/>
      <c r="Z24" s="53"/>
      <c r="AA24" s="53"/>
      <c r="AB24" s="53">
        <f t="shared" si="0"/>
        <v>0</v>
      </c>
      <c r="AC24" s="52" t="s">
        <v>320</v>
      </c>
      <c r="AD24" s="53">
        <f t="shared" si="1"/>
        <v>0</v>
      </c>
      <c r="AE24" s="53">
        <f t="shared" si="2"/>
        <v>0</v>
      </c>
      <c r="AF24" s="83">
        <f t="shared" si="3"/>
        <v>0</v>
      </c>
      <c r="AG24" s="84" t="s">
        <v>365</v>
      </c>
    </row>
    <row r="25" spans="1:33" s="77" customFormat="1" ht="57.6" x14ac:dyDescent="0.3">
      <c r="A25" s="41" t="s">
        <v>60</v>
      </c>
      <c r="B25" s="41"/>
      <c r="C25" s="41" t="s">
        <v>61</v>
      </c>
      <c r="D25" s="73">
        <v>1</v>
      </c>
      <c r="E25" s="74"/>
      <c r="F25" s="74">
        <v>1000</v>
      </c>
      <c r="G25" s="53"/>
      <c r="H25" s="73"/>
      <c r="I25" s="73"/>
      <c r="J25" s="53"/>
      <c r="K25" s="73"/>
      <c r="L25" s="53">
        <v>3</v>
      </c>
      <c r="M25" s="73"/>
      <c r="N25" s="73"/>
      <c r="O25" s="73"/>
      <c r="P25" s="75"/>
      <c r="Q25" s="96"/>
      <c r="R25" s="96">
        <v>5</v>
      </c>
      <c r="S25" s="96"/>
      <c r="T25" s="90"/>
      <c r="U25" s="96">
        <v>5</v>
      </c>
      <c r="V25" s="75"/>
      <c r="W25" s="75"/>
      <c r="X25" s="75"/>
      <c r="Y25" s="75"/>
      <c r="Z25" s="90"/>
      <c r="AA25" s="90"/>
      <c r="AB25" s="53">
        <f t="shared" si="0"/>
        <v>13</v>
      </c>
      <c r="AC25" s="41" t="s">
        <v>321</v>
      </c>
      <c r="AD25" s="16">
        <f t="shared" si="1"/>
        <v>3</v>
      </c>
      <c r="AE25" s="16">
        <f t="shared" si="2"/>
        <v>5</v>
      </c>
      <c r="AF25" s="76">
        <f t="shared" si="3"/>
        <v>0</v>
      </c>
      <c r="AG25" s="84" t="s">
        <v>366</v>
      </c>
    </row>
    <row r="26" spans="1:33" ht="43.2" x14ac:dyDescent="0.3">
      <c r="A26" s="23" t="s">
        <v>62</v>
      </c>
      <c r="B26" s="4"/>
      <c r="C26" s="4" t="s">
        <v>63</v>
      </c>
      <c r="D26" s="3">
        <v>1</v>
      </c>
      <c r="E26" s="49"/>
      <c r="F26" s="49"/>
      <c r="G26" s="37"/>
      <c r="H26" s="45"/>
      <c r="I26" s="45"/>
      <c r="J26" s="46"/>
      <c r="K26" s="45"/>
      <c r="L26" s="46"/>
      <c r="M26" s="45"/>
      <c r="N26" s="45"/>
      <c r="O26" s="26">
        <v>1</v>
      </c>
      <c r="P26" s="47"/>
      <c r="Q26" s="59">
        <v>1</v>
      </c>
      <c r="R26" s="95"/>
      <c r="S26" s="59">
        <v>4</v>
      </c>
      <c r="T26" s="88"/>
      <c r="U26" s="95"/>
      <c r="V26" s="47"/>
      <c r="W26" s="47"/>
      <c r="X26" s="47"/>
      <c r="Y26" s="47"/>
      <c r="Z26" s="88"/>
      <c r="AA26" s="88"/>
      <c r="AB26" s="31">
        <f t="shared" si="0"/>
        <v>6</v>
      </c>
      <c r="AC26" s="23"/>
      <c r="AD26" s="16">
        <f t="shared" si="1"/>
        <v>1</v>
      </c>
      <c r="AE26" s="16">
        <f t="shared" si="2"/>
        <v>5</v>
      </c>
      <c r="AF26" s="2">
        <f t="shared" si="3"/>
        <v>0</v>
      </c>
      <c r="AG26" s="84" t="s">
        <v>365</v>
      </c>
    </row>
    <row r="27" spans="1:33" ht="28.8" x14ac:dyDescent="0.3">
      <c r="A27" s="23" t="s">
        <v>64</v>
      </c>
      <c r="B27" s="4"/>
      <c r="C27" s="4" t="s">
        <v>65</v>
      </c>
      <c r="D27" s="3">
        <v>1</v>
      </c>
      <c r="E27" s="49"/>
      <c r="F27" s="49"/>
      <c r="G27" s="37"/>
      <c r="H27" s="45"/>
      <c r="I27" s="45"/>
      <c r="J27" s="46"/>
      <c r="K27" s="45"/>
      <c r="L27" s="53">
        <v>1</v>
      </c>
      <c r="M27" s="45"/>
      <c r="N27" s="45"/>
      <c r="O27" s="45"/>
      <c r="P27" s="47"/>
      <c r="Q27" s="95"/>
      <c r="R27" s="59">
        <v>4</v>
      </c>
      <c r="S27" s="95"/>
      <c r="T27" s="88"/>
      <c r="U27" s="95"/>
      <c r="V27" s="47"/>
      <c r="W27" s="47"/>
      <c r="X27" s="47"/>
      <c r="Y27" s="47"/>
      <c r="Z27" s="88"/>
      <c r="AA27" s="88"/>
      <c r="AB27" s="31">
        <f t="shared" si="0"/>
        <v>5</v>
      </c>
      <c r="AC27" s="23"/>
      <c r="AD27" s="16">
        <f t="shared" si="1"/>
        <v>1</v>
      </c>
      <c r="AE27" s="16">
        <f t="shared" si="2"/>
        <v>4</v>
      </c>
      <c r="AF27" s="2">
        <f t="shared" si="3"/>
        <v>0</v>
      </c>
      <c r="AG27" s="84" t="s">
        <v>365</v>
      </c>
    </row>
    <row r="28" spans="1:33" ht="43.2" x14ac:dyDescent="0.3">
      <c r="A28" s="23" t="s">
        <v>66</v>
      </c>
      <c r="B28" s="4" t="s">
        <v>31</v>
      </c>
      <c r="C28" s="4" t="s">
        <v>67</v>
      </c>
      <c r="D28" s="3">
        <v>1</v>
      </c>
      <c r="E28" s="49"/>
      <c r="F28" s="49"/>
      <c r="G28" s="37">
        <v>60</v>
      </c>
      <c r="H28" s="45"/>
      <c r="I28" s="45"/>
      <c r="J28" s="46"/>
      <c r="K28" s="45"/>
      <c r="L28" s="46"/>
      <c r="M28" s="26">
        <v>1</v>
      </c>
      <c r="N28" s="26">
        <v>10</v>
      </c>
      <c r="O28" s="45"/>
      <c r="P28" s="47"/>
      <c r="Q28" s="59">
        <v>2</v>
      </c>
      <c r="R28" s="95"/>
      <c r="S28" s="95"/>
      <c r="T28" s="88"/>
      <c r="U28" s="95"/>
      <c r="V28" s="47"/>
      <c r="W28" s="47"/>
      <c r="X28" s="69"/>
      <c r="Y28" s="47"/>
      <c r="Z28" s="88"/>
      <c r="AA28" s="88"/>
      <c r="AB28" s="31">
        <f t="shared" si="0"/>
        <v>73</v>
      </c>
      <c r="AC28" s="23"/>
      <c r="AD28" s="16">
        <f t="shared" si="1"/>
        <v>71</v>
      </c>
      <c r="AE28" s="16">
        <f t="shared" si="2"/>
        <v>2</v>
      </c>
      <c r="AF28" s="2">
        <f t="shared" si="3"/>
        <v>0</v>
      </c>
      <c r="AG28" s="84" t="s">
        <v>366</v>
      </c>
    </row>
    <row r="29" spans="1:33" ht="28.8" x14ac:dyDescent="0.3">
      <c r="A29" s="23" t="s">
        <v>68</v>
      </c>
      <c r="C29" s="23" t="s">
        <v>69</v>
      </c>
      <c r="D29" s="3">
        <v>1</v>
      </c>
      <c r="E29" s="49"/>
      <c r="F29" s="49" t="s">
        <v>26</v>
      </c>
      <c r="G29" s="26"/>
      <c r="H29" s="45"/>
      <c r="I29" s="45"/>
      <c r="J29" s="46"/>
      <c r="K29" s="45"/>
      <c r="L29" s="46"/>
      <c r="M29" s="45"/>
      <c r="N29" s="45"/>
      <c r="O29" s="45"/>
      <c r="P29" s="47"/>
      <c r="Q29" s="95"/>
      <c r="R29" s="95"/>
      <c r="S29" s="95"/>
      <c r="T29" s="88"/>
      <c r="U29" s="95"/>
      <c r="V29" s="47"/>
      <c r="W29" s="47"/>
      <c r="X29" s="47"/>
      <c r="Y29" s="47"/>
      <c r="Z29" s="88"/>
      <c r="AA29" s="88"/>
      <c r="AB29" s="31">
        <f t="shared" si="0"/>
        <v>0</v>
      </c>
      <c r="AC29" s="23"/>
      <c r="AD29" s="16">
        <f t="shared" si="1"/>
        <v>0</v>
      </c>
      <c r="AE29" s="16">
        <f t="shared" si="2"/>
        <v>0</v>
      </c>
      <c r="AF29" s="2">
        <f t="shared" si="3"/>
        <v>0</v>
      </c>
      <c r="AG29" s="84" t="s">
        <v>365</v>
      </c>
    </row>
    <row r="30" spans="1:33" ht="43.2" x14ac:dyDescent="0.3">
      <c r="A30" s="23" t="s">
        <v>70</v>
      </c>
      <c r="B30" s="4" t="s">
        <v>313</v>
      </c>
      <c r="C30" s="4" t="s">
        <v>71</v>
      </c>
      <c r="D30" s="3">
        <v>1</v>
      </c>
      <c r="E30" s="49"/>
      <c r="F30" s="49" t="s">
        <v>26</v>
      </c>
      <c r="G30" s="26"/>
      <c r="H30" s="45"/>
      <c r="I30" s="45"/>
      <c r="J30" s="46"/>
      <c r="K30" s="45"/>
      <c r="L30" s="46"/>
      <c r="M30" s="45"/>
      <c r="N30" s="26">
        <v>30</v>
      </c>
      <c r="O30" s="45"/>
      <c r="P30" s="47"/>
      <c r="Q30" s="95"/>
      <c r="R30" s="95"/>
      <c r="S30" s="95"/>
      <c r="T30" s="88"/>
      <c r="U30" s="95"/>
      <c r="V30" s="47"/>
      <c r="W30" s="47"/>
      <c r="X30" s="47"/>
      <c r="Y30" s="47"/>
      <c r="Z30" s="88"/>
      <c r="AA30" s="88"/>
      <c r="AB30" s="31">
        <f t="shared" si="0"/>
        <v>30</v>
      </c>
      <c r="AC30" s="23" t="s">
        <v>26</v>
      </c>
      <c r="AD30" s="16">
        <f t="shared" si="1"/>
        <v>30</v>
      </c>
      <c r="AE30" s="16">
        <f t="shared" si="2"/>
        <v>0</v>
      </c>
      <c r="AF30" s="2">
        <f t="shared" si="3"/>
        <v>0</v>
      </c>
      <c r="AG30" s="84" t="s">
        <v>366</v>
      </c>
    </row>
    <row r="31" spans="1:33" ht="43.2" x14ac:dyDescent="0.3">
      <c r="A31" s="23" t="s">
        <v>72</v>
      </c>
      <c r="B31" s="4"/>
      <c r="C31" s="30" t="s">
        <v>73</v>
      </c>
      <c r="D31" s="3">
        <v>1</v>
      </c>
      <c r="E31" s="49"/>
      <c r="F31" s="49"/>
      <c r="G31" s="26"/>
      <c r="H31" s="45"/>
      <c r="I31" s="45"/>
      <c r="J31" s="37">
        <v>1</v>
      </c>
      <c r="K31" s="45"/>
      <c r="L31" s="53">
        <v>2</v>
      </c>
      <c r="M31" s="45"/>
      <c r="N31" s="45"/>
      <c r="O31" s="45"/>
      <c r="P31" s="47"/>
      <c r="Q31" s="59">
        <v>2</v>
      </c>
      <c r="R31" s="59">
        <v>2</v>
      </c>
      <c r="S31" s="59">
        <v>2</v>
      </c>
      <c r="T31" s="89">
        <v>1</v>
      </c>
      <c r="U31" s="59">
        <v>4</v>
      </c>
      <c r="V31" s="47"/>
      <c r="W31" s="47"/>
      <c r="X31" s="47"/>
      <c r="Y31" s="47"/>
      <c r="Z31" s="88"/>
      <c r="AA31" s="88"/>
      <c r="AB31" s="31">
        <f t="shared" si="0"/>
        <v>14</v>
      </c>
      <c r="AC31" s="23"/>
      <c r="AD31" s="16">
        <f t="shared" si="1"/>
        <v>3</v>
      </c>
      <c r="AE31" s="16">
        <f t="shared" si="2"/>
        <v>7</v>
      </c>
      <c r="AF31" s="2">
        <f t="shared" si="3"/>
        <v>0</v>
      </c>
      <c r="AG31" s="84" t="s">
        <v>365</v>
      </c>
    </row>
    <row r="32" spans="1:33" ht="28.8" x14ac:dyDescent="0.3">
      <c r="A32" s="23"/>
      <c r="B32" s="4"/>
      <c r="C32" s="30" t="s">
        <v>74</v>
      </c>
      <c r="D32" s="3"/>
      <c r="E32" s="49"/>
      <c r="F32" s="27" t="s">
        <v>250</v>
      </c>
      <c r="G32" s="26"/>
      <c r="H32" s="45"/>
      <c r="I32" s="45"/>
      <c r="J32" s="37">
        <v>5</v>
      </c>
      <c r="K32" s="45"/>
      <c r="L32" s="46"/>
      <c r="M32" s="45"/>
      <c r="N32" s="45"/>
      <c r="O32" s="45"/>
      <c r="P32" s="47"/>
      <c r="Q32" s="95"/>
      <c r="R32" s="95"/>
      <c r="S32" s="95"/>
      <c r="T32" s="88"/>
      <c r="U32" s="95"/>
      <c r="V32" s="47"/>
      <c r="W32" s="47"/>
      <c r="X32" s="47"/>
      <c r="Y32" s="47"/>
      <c r="Z32" s="88"/>
      <c r="AA32" s="88"/>
      <c r="AB32" s="31">
        <f t="shared" si="0"/>
        <v>5</v>
      </c>
      <c r="AC32" s="33" t="s">
        <v>251</v>
      </c>
      <c r="AD32" s="16">
        <f t="shared" si="1"/>
        <v>5</v>
      </c>
      <c r="AE32" s="16">
        <f t="shared" si="2"/>
        <v>0</v>
      </c>
      <c r="AF32" s="2">
        <f t="shared" si="3"/>
        <v>0</v>
      </c>
      <c r="AG32" s="84" t="s">
        <v>366</v>
      </c>
    </row>
    <row r="33" spans="1:33" ht="28.8" x14ac:dyDescent="0.3">
      <c r="A33" s="23" t="s">
        <v>75</v>
      </c>
      <c r="B33" s="4"/>
      <c r="C33" s="4" t="s">
        <v>76</v>
      </c>
      <c r="D33" s="3">
        <v>1</v>
      </c>
      <c r="E33" s="49"/>
      <c r="F33" s="49"/>
      <c r="G33" s="26"/>
      <c r="H33" s="26">
        <v>10</v>
      </c>
      <c r="I33" s="45"/>
      <c r="J33" s="46"/>
      <c r="K33" s="26">
        <v>1</v>
      </c>
      <c r="L33" s="46"/>
      <c r="M33" s="45"/>
      <c r="N33" s="45"/>
      <c r="O33" s="26"/>
      <c r="P33" s="47"/>
      <c r="Q33" s="95"/>
      <c r="R33" s="59">
        <v>35</v>
      </c>
      <c r="S33" s="95"/>
      <c r="T33" s="88"/>
      <c r="U33" s="95"/>
      <c r="V33" s="47"/>
      <c r="W33" s="47"/>
      <c r="X33" s="47"/>
      <c r="Y33" s="47"/>
      <c r="Z33" s="88"/>
      <c r="AA33" s="88"/>
      <c r="AB33" s="31">
        <f t="shared" si="0"/>
        <v>46</v>
      </c>
      <c r="AC33" s="23"/>
      <c r="AD33" s="16">
        <f t="shared" si="1"/>
        <v>1</v>
      </c>
      <c r="AE33" s="16">
        <f t="shared" si="2"/>
        <v>35</v>
      </c>
      <c r="AF33" s="2">
        <f t="shared" si="3"/>
        <v>0</v>
      </c>
      <c r="AG33" s="84" t="s">
        <v>365</v>
      </c>
    </row>
    <row r="34" spans="1:33" ht="28.8" x14ac:dyDescent="0.3">
      <c r="A34" s="23" t="s">
        <v>77</v>
      </c>
      <c r="B34" s="4"/>
      <c r="C34" s="30" t="s">
        <v>78</v>
      </c>
      <c r="D34" s="3">
        <v>1</v>
      </c>
      <c r="E34" s="49"/>
      <c r="F34" s="49"/>
      <c r="G34" s="26">
        <v>5</v>
      </c>
      <c r="H34" s="45"/>
      <c r="I34" s="37">
        <v>5</v>
      </c>
      <c r="J34" s="37">
        <v>5</v>
      </c>
      <c r="K34" s="26">
        <v>5</v>
      </c>
      <c r="L34" s="53">
        <v>5</v>
      </c>
      <c r="M34" s="26">
        <v>5</v>
      </c>
      <c r="N34" s="26">
        <v>5</v>
      </c>
      <c r="O34" s="26">
        <v>5</v>
      </c>
      <c r="P34" s="47"/>
      <c r="Q34" s="95"/>
      <c r="R34" s="59">
        <v>5</v>
      </c>
      <c r="S34" s="95"/>
      <c r="T34" s="88"/>
      <c r="U34" s="95"/>
      <c r="V34" s="47"/>
      <c r="W34" s="47"/>
      <c r="X34" s="47"/>
      <c r="Y34" s="47"/>
      <c r="Z34" s="88"/>
      <c r="AA34" s="88"/>
      <c r="AB34" s="31">
        <f t="shared" si="0"/>
        <v>45</v>
      </c>
      <c r="AC34" s="23"/>
      <c r="AD34" s="16">
        <f t="shared" si="1"/>
        <v>40</v>
      </c>
      <c r="AE34" s="16">
        <f t="shared" si="2"/>
        <v>5</v>
      </c>
      <c r="AF34" s="2">
        <f t="shared" si="3"/>
        <v>0</v>
      </c>
      <c r="AG34" s="84" t="s">
        <v>365</v>
      </c>
    </row>
    <row r="35" spans="1:33" ht="28.8" x14ac:dyDescent="0.3">
      <c r="A35" s="23"/>
      <c r="B35" s="4"/>
      <c r="C35" s="4" t="s">
        <v>298</v>
      </c>
      <c r="D35" s="3">
        <v>1</v>
      </c>
      <c r="E35" s="49"/>
      <c r="F35" s="49"/>
      <c r="G35" s="26"/>
      <c r="H35" s="45"/>
      <c r="I35" s="45"/>
      <c r="J35" s="46"/>
      <c r="K35" s="45"/>
      <c r="L35" s="46"/>
      <c r="M35" s="45"/>
      <c r="N35" s="45"/>
      <c r="O35" s="45"/>
      <c r="P35" s="69"/>
      <c r="Q35" s="59">
        <v>7</v>
      </c>
      <c r="R35" s="95"/>
      <c r="S35" s="59">
        <v>7</v>
      </c>
      <c r="T35" s="88"/>
      <c r="U35" s="95"/>
      <c r="V35" s="47"/>
      <c r="W35" s="47"/>
      <c r="X35" s="47"/>
      <c r="Y35" s="47"/>
      <c r="Z35" s="89">
        <v>6</v>
      </c>
      <c r="AA35" s="88"/>
      <c r="AB35" s="31">
        <f t="shared" ref="AB35:AB65" si="4">SUM(G35:AA35)</f>
        <v>20</v>
      </c>
      <c r="AC35" s="23"/>
      <c r="AD35" s="16">
        <f t="shared" ref="AD35:AD65" si="5">I35+J35+K35+L35+M35+N35+O35+G35+V35</f>
        <v>0</v>
      </c>
      <c r="AE35" s="16">
        <f t="shared" ref="AE35:AE65" si="6">P35+Q35+R35+W35+X35+Y35+S35+T35</f>
        <v>14</v>
      </c>
      <c r="AF35" s="2">
        <f t="shared" si="3"/>
        <v>6</v>
      </c>
      <c r="AG35" s="84" t="s">
        <v>366</v>
      </c>
    </row>
    <row r="36" spans="1:33" ht="129.6" x14ac:dyDescent="0.3">
      <c r="A36" s="23" t="s">
        <v>79</v>
      </c>
      <c r="B36" s="4"/>
      <c r="C36" s="4" t="s">
        <v>289</v>
      </c>
      <c r="D36" s="3">
        <v>1</v>
      </c>
      <c r="E36" s="27" t="s">
        <v>310</v>
      </c>
      <c r="F36" s="49"/>
      <c r="G36" s="26"/>
      <c r="H36" s="45"/>
      <c r="I36" s="45"/>
      <c r="J36" s="46"/>
      <c r="K36" s="45"/>
      <c r="L36" s="46"/>
      <c r="M36" s="45"/>
      <c r="N36" s="45"/>
      <c r="O36" s="26">
        <v>5</v>
      </c>
      <c r="P36" s="69"/>
      <c r="Q36" s="59">
        <v>40</v>
      </c>
      <c r="R36" s="95"/>
      <c r="S36" s="59">
        <v>40</v>
      </c>
      <c r="T36" s="89">
        <v>10</v>
      </c>
      <c r="U36" s="59">
        <v>20</v>
      </c>
      <c r="V36" s="47"/>
      <c r="W36" s="47"/>
      <c r="X36" s="69"/>
      <c r="Y36" s="69"/>
      <c r="Z36" s="89">
        <v>12</v>
      </c>
      <c r="AA36" s="89">
        <v>12</v>
      </c>
      <c r="AB36" s="31">
        <f t="shared" si="4"/>
        <v>139</v>
      </c>
      <c r="AC36" s="33" t="s">
        <v>356</v>
      </c>
      <c r="AD36" s="16">
        <f t="shared" si="5"/>
        <v>5</v>
      </c>
      <c r="AE36" s="16">
        <f t="shared" si="6"/>
        <v>90</v>
      </c>
      <c r="AF36" s="2">
        <f t="shared" si="3"/>
        <v>24</v>
      </c>
      <c r="AG36" s="84" t="s">
        <v>366</v>
      </c>
    </row>
    <row r="37" spans="1:33" ht="28.8" x14ac:dyDescent="0.3">
      <c r="A37" s="23" t="s">
        <v>79</v>
      </c>
      <c r="B37" s="4"/>
      <c r="C37" s="4" t="s">
        <v>80</v>
      </c>
      <c r="D37" s="3">
        <v>1</v>
      </c>
      <c r="E37" s="49"/>
      <c r="F37" s="49"/>
      <c r="G37" s="26"/>
      <c r="H37" s="45"/>
      <c r="I37" s="45"/>
      <c r="J37" s="46"/>
      <c r="K37" s="45"/>
      <c r="L37" s="46"/>
      <c r="M37" s="45"/>
      <c r="N37" s="45"/>
      <c r="O37" s="26">
        <v>15</v>
      </c>
      <c r="P37" s="47"/>
      <c r="Q37" s="95"/>
      <c r="R37" s="95"/>
      <c r="S37" s="95"/>
      <c r="T37" s="88"/>
      <c r="U37" s="95"/>
      <c r="V37" s="47"/>
      <c r="W37" s="47"/>
      <c r="X37" s="47"/>
      <c r="Y37" s="47"/>
      <c r="Z37" s="88"/>
      <c r="AA37" s="88"/>
      <c r="AB37" s="31">
        <f t="shared" si="4"/>
        <v>15</v>
      </c>
      <c r="AC37" s="23"/>
      <c r="AD37" s="16">
        <f t="shared" si="5"/>
        <v>15</v>
      </c>
      <c r="AE37" s="16">
        <f t="shared" si="6"/>
        <v>0</v>
      </c>
      <c r="AF37" s="2">
        <f t="shared" si="3"/>
        <v>0</v>
      </c>
      <c r="AG37" s="84" t="s">
        <v>365</v>
      </c>
    </row>
    <row r="38" spans="1:33" ht="57.6" x14ac:dyDescent="0.3">
      <c r="A38" s="23" t="s">
        <v>81</v>
      </c>
      <c r="B38" s="4"/>
      <c r="C38" s="30" t="s">
        <v>252</v>
      </c>
      <c r="D38" s="3">
        <v>1</v>
      </c>
      <c r="E38" s="49"/>
      <c r="F38" s="49" t="s">
        <v>26</v>
      </c>
      <c r="G38" s="26"/>
      <c r="H38" s="45"/>
      <c r="I38" s="45"/>
      <c r="J38" s="37">
        <v>7</v>
      </c>
      <c r="K38" s="45"/>
      <c r="L38" s="46"/>
      <c r="M38" s="45"/>
      <c r="N38" s="45"/>
      <c r="O38" s="45"/>
      <c r="P38" s="47"/>
      <c r="Q38" s="95"/>
      <c r="R38" s="95"/>
      <c r="S38" s="95"/>
      <c r="T38" s="89">
        <v>3</v>
      </c>
      <c r="U38" s="59"/>
      <c r="V38" s="47"/>
      <c r="W38" s="47"/>
      <c r="X38" s="47"/>
      <c r="Y38" s="47"/>
      <c r="Z38" s="88"/>
      <c r="AA38" s="88"/>
      <c r="AB38" s="31">
        <f t="shared" si="4"/>
        <v>10</v>
      </c>
      <c r="AC38" s="23"/>
      <c r="AD38" s="16">
        <f t="shared" si="5"/>
        <v>7</v>
      </c>
      <c r="AE38" s="16">
        <f t="shared" si="6"/>
        <v>3</v>
      </c>
      <c r="AF38" s="2">
        <f t="shared" si="3"/>
        <v>0</v>
      </c>
      <c r="AG38" s="84" t="s">
        <v>365</v>
      </c>
    </row>
    <row r="39" spans="1:33" ht="28.8" x14ac:dyDescent="0.3">
      <c r="A39" s="23" t="s">
        <v>82</v>
      </c>
      <c r="B39" s="4"/>
      <c r="C39" s="4" t="s">
        <v>300</v>
      </c>
      <c r="D39" s="3">
        <v>1</v>
      </c>
      <c r="E39" s="49"/>
      <c r="F39" s="49"/>
      <c r="G39" s="26"/>
      <c r="H39" s="45"/>
      <c r="I39" s="45"/>
      <c r="J39" s="46"/>
      <c r="K39" s="45"/>
      <c r="L39" s="46"/>
      <c r="M39" s="45"/>
      <c r="N39" s="45"/>
      <c r="O39" s="45"/>
      <c r="P39" s="47"/>
      <c r="Q39" s="95"/>
      <c r="R39" s="95"/>
      <c r="S39" s="95"/>
      <c r="T39" s="88"/>
      <c r="U39" s="95"/>
      <c r="V39" s="47"/>
      <c r="W39" s="47"/>
      <c r="X39" s="47"/>
      <c r="Y39" s="47"/>
      <c r="Z39" s="88"/>
      <c r="AA39" s="88"/>
      <c r="AB39" s="31">
        <f t="shared" si="4"/>
        <v>0</v>
      </c>
      <c r="AC39" s="23"/>
      <c r="AD39" s="16">
        <f t="shared" si="5"/>
        <v>0</v>
      </c>
      <c r="AE39" s="16">
        <f t="shared" si="6"/>
        <v>0</v>
      </c>
      <c r="AF39" s="2">
        <f t="shared" ref="AF39:AF52" si="7">Z39+AA39</f>
        <v>0</v>
      </c>
      <c r="AG39" s="84" t="s">
        <v>366</v>
      </c>
    </row>
    <row r="40" spans="1:33" ht="28.8" x14ac:dyDescent="0.3">
      <c r="A40" s="23" t="s">
        <v>82</v>
      </c>
      <c r="B40" s="4"/>
      <c r="C40" s="4" t="s">
        <v>281</v>
      </c>
      <c r="D40" s="3">
        <v>1</v>
      </c>
      <c r="E40" s="49"/>
      <c r="F40" s="49"/>
      <c r="G40" s="26"/>
      <c r="H40" s="45"/>
      <c r="I40" s="45"/>
      <c r="J40" s="46"/>
      <c r="K40" s="45"/>
      <c r="L40" s="46"/>
      <c r="M40" s="45"/>
      <c r="N40" s="45"/>
      <c r="O40" s="26">
        <v>5</v>
      </c>
      <c r="P40" s="47"/>
      <c r="Q40" s="95"/>
      <c r="R40" s="95"/>
      <c r="S40" s="95"/>
      <c r="T40" s="88"/>
      <c r="U40" s="95"/>
      <c r="V40" s="47"/>
      <c r="W40" s="47"/>
      <c r="X40" s="47"/>
      <c r="Y40" s="47"/>
      <c r="Z40" s="88"/>
      <c r="AA40" s="88"/>
      <c r="AB40" s="31">
        <f t="shared" si="4"/>
        <v>5</v>
      </c>
      <c r="AC40" s="23"/>
      <c r="AD40" s="16">
        <f t="shared" si="5"/>
        <v>5</v>
      </c>
      <c r="AE40" s="16">
        <f t="shared" si="6"/>
        <v>0</v>
      </c>
      <c r="AF40" s="2">
        <f t="shared" si="7"/>
        <v>0</v>
      </c>
      <c r="AG40" s="84" t="s">
        <v>365</v>
      </c>
    </row>
    <row r="41" spans="1:33" ht="28.8" x14ac:dyDescent="0.3">
      <c r="A41" s="23" t="s">
        <v>83</v>
      </c>
      <c r="B41" s="4"/>
      <c r="C41" s="4" t="s">
        <v>84</v>
      </c>
      <c r="D41" s="3">
        <v>1</v>
      </c>
      <c r="E41" s="49"/>
      <c r="F41" s="27">
        <v>600</v>
      </c>
      <c r="G41" s="26"/>
      <c r="H41" s="45"/>
      <c r="I41" s="45"/>
      <c r="J41" s="46"/>
      <c r="K41" s="26"/>
      <c r="L41" s="46"/>
      <c r="M41" s="45"/>
      <c r="N41" s="45"/>
      <c r="O41" s="45"/>
      <c r="P41" s="47"/>
      <c r="Q41" s="95"/>
      <c r="R41" s="59">
        <v>2</v>
      </c>
      <c r="S41" s="59"/>
      <c r="T41" s="89">
        <v>9</v>
      </c>
      <c r="U41" s="59">
        <v>9</v>
      </c>
      <c r="V41" s="69"/>
      <c r="W41" s="69"/>
      <c r="X41" s="47"/>
      <c r="Y41" s="47"/>
      <c r="Z41" s="89">
        <v>9</v>
      </c>
      <c r="AA41" s="89">
        <v>9</v>
      </c>
      <c r="AB41" s="31">
        <f t="shared" si="4"/>
        <v>38</v>
      </c>
      <c r="AC41" s="23"/>
      <c r="AD41" s="16">
        <f t="shared" si="5"/>
        <v>0</v>
      </c>
      <c r="AE41" s="16">
        <f t="shared" si="6"/>
        <v>11</v>
      </c>
      <c r="AF41" s="2">
        <f t="shared" si="7"/>
        <v>18</v>
      </c>
      <c r="AG41" s="84" t="s">
        <v>366</v>
      </c>
    </row>
    <row r="42" spans="1:33" ht="28.8" x14ac:dyDescent="0.3">
      <c r="A42" s="23" t="s">
        <v>85</v>
      </c>
      <c r="B42" s="4"/>
      <c r="C42" s="4" t="s">
        <v>86</v>
      </c>
      <c r="D42" s="3">
        <v>1</v>
      </c>
      <c r="E42" s="49"/>
      <c r="F42" s="27">
        <v>300</v>
      </c>
      <c r="G42" s="26"/>
      <c r="H42" s="45"/>
      <c r="I42" s="45"/>
      <c r="J42" s="46"/>
      <c r="K42" s="26">
        <v>3</v>
      </c>
      <c r="L42" s="37"/>
      <c r="M42" s="26"/>
      <c r="N42" s="26"/>
      <c r="O42" s="26"/>
      <c r="P42" s="69"/>
      <c r="Q42" s="59"/>
      <c r="R42" s="59"/>
      <c r="S42" s="59"/>
      <c r="T42" s="88"/>
      <c r="U42" s="59">
        <v>5</v>
      </c>
      <c r="V42" s="69"/>
      <c r="W42" s="69"/>
      <c r="X42" s="47"/>
      <c r="Y42" s="47"/>
      <c r="Z42" s="88"/>
      <c r="AA42" s="88"/>
      <c r="AB42" s="31">
        <f t="shared" si="4"/>
        <v>8</v>
      </c>
      <c r="AC42" s="23" t="s">
        <v>26</v>
      </c>
      <c r="AD42" s="16">
        <f t="shared" si="5"/>
        <v>3</v>
      </c>
      <c r="AE42" s="16">
        <f t="shared" si="6"/>
        <v>0</v>
      </c>
      <c r="AF42" s="2">
        <f t="shared" si="7"/>
        <v>0</v>
      </c>
      <c r="AG42" s="84" t="s">
        <v>365</v>
      </c>
    </row>
    <row r="43" spans="1:33" ht="28.8" x14ac:dyDescent="0.3">
      <c r="A43" s="23" t="s">
        <v>87</v>
      </c>
      <c r="B43" s="4"/>
      <c r="C43" s="4" t="s">
        <v>88</v>
      </c>
      <c r="D43" s="3">
        <v>1</v>
      </c>
      <c r="E43" s="49"/>
      <c r="F43" s="49"/>
      <c r="G43" s="26"/>
      <c r="H43" s="26">
        <v>5</v>
      </c>
      <c r="I43" s="26"/>
      <c r="J43" s="37"/>
      <c r="K43" s="26">
        <v>1</v>
      </c>
      <c r="L43" s="37"/>
      <c r="M43" s="26"/>
      <c r="N43" s="26"/>
      <c r="O43" s="26"/>
      <c r="P43" s="69"/>
      <c r="Q43" s="59"/>
      <c r="R43" s="59"/>
      <c r="S43" s="59"/>
      <c r="T43" s="89"/>
      <c r="U43" s="59"/>
      <c r="V43" s="69"/>
      <c r="W43" s="69"/>
      <c r="X43" s="69"/>
      <c r="Y43" s="69"/>
      <c r="Z43" s="89">
        <v>3</v>
      </c>
      <c r="AA43" s="88"/>
      <c r="AB43" s="31">
        <f t="shared" si="4"/>
        <v>9</v>
      </c>
      <c r="AC43" s="23"/>
      <c r="AD43" s="16">
        <f t="shared" si="5"/>
        <v>1</v>
      </c>
      <c r="AE43" s="16">
        <f t="shared" si="6"/>
        <v>0</v>
      </c>
      <c r="AF43" s="2">
        <f t="shared" si="7"/>
        <v>3</v>
      </c>
      <c r="AG43" s="84" t="s">
        <v>365</v>
      </c>
    </row>
    <row r="44" spans="1:33" ht="28.8" x14ac:dyDescent="0.3">
      <c r="A44" s="23" t="s">
        <v>89</v>
      </c>
      <c r="B44" s="4"/>
      <c r="C44" s="4" t="s">
        <v>90</v>
      </c>
      <c r="D44" s="3">
        <v>1</v>
      </c>
      <c r="E44" s="49"/>
      <c r="F44" s="49"/>
      <c r="G44" s="26"/>
      <c r="H44" s="45"/>
      <c r="I44" s="26">
        <v>10</v>
      </c>
      <c r="J44" s="46"/>
      <c r="K44" s="26">
        <v>10</v>
      </c>
      <c r="L44" s="53">
        <v>10</v>
      </c>
      <c r="M44" s="45"/>
      <c r="N44" s="45"/>
      <c r="O44" s="26">
        <v>2</v>
      </c>
      <c r="P44" s="69">
        <v>2</v>
      </c>
      <c r="Q44" s="95"/>
      <c r="R44" s="59">
        <v>1</v>
      </c>
      <c r="S44" s="95"/>
      <c r="T44" s="89">
        <v>6</v>
      </c>
      <c r="U44" s="59">
        <v>5</v>
      </c>
      <c r="V44" s="47"/>
      <c r="W44" s="47"/>
      <c r="X44" s="47"/>
      <c r="Y44" s="47"/>
      <c r="Z44" s="88"/>
      <c r="AA44" s="88"/>
      <c r="AB44" s="31">
        <f t="shared" si="4"/>
        <v>46</v>
      </c>
      <c r="AC44" s="33" t="s">
        <v>322</v>
      </c>
      <c r="AD44" s="16">
        <f t="shared" si="5"/>
        <v>32</v>
      </c>
      <c r="AE44" s="16">
        <f t="shared" si="6"/>
        <v>9</v>
      </c>
      <c r="AF44" s="2">
        <f t="shared" si="7"/>
        <v>0</v>
      </c>
      <c r="AG44" s="84" t="s">
        <v>366</v>
      </c>
    </row>
    <row r="45" spans="1:33" ht="43.2" x14ac:dyDescent="0.3">
      <c r="A45" s="23" t="s">
        <v>91</v>
      </c>
      <c r="B45" s="4"/>
      <c r="C45" s="4" t="s">
        <v>92</v>
      </c>
      <c r="D45" s="3">
        <v>1</v>
      </c>
      <c r="E45" s="49"/>
      <c r="F45" s="49"/>
      <c r="G45" s="26"/>
      <c r="H45" s="26">
        <v>1</v>
      </c>
      <c r="I45" s="45"/>
      <c r="J45" s="46"/>
      <c r="K45" s="45"/>
      <c r="L45" s="46"/>
      <c r="M45" s="45"/>
      <c r="N45" s="45"/>
      <c r="O45" s="26">
        <v>3</v>
      </c>
      <c r="P45" s="47"/>
      <c r="Q45" s="95"/>
      <c r="R45" s="95"/>
      <c r="S45" s="95"/>
      <c r="T45" s="88"/>
      <c r="U45" s="95"/>
      <c r="V45" s="47"/>
      <c r="W45" s="69"/>
      <c r="X45" s="47"/>
      <c r="Y45" s="47"/>
      <c r="Z45" s="88"/>
      <c r="AA45" s="88"/>
      <c r="AB45" s="31">
        <f t="shared" si="4"/>
        <v>4</v>
      </c>
      <c r="AC45" s="23"/>
      <c r="AD45" s="16">
        <f t="shared" si="5"/>
        <v>3</v>
      </c>
      <c r="AE45" s="16">
        <f t="shared" si="6"/>
        <v>0</v>
      </c>
      <c r="AF45" s="2">
        <f t="shared" si="7"/>
        <v>0</v>
      </c>
      <c r="AG45" s="84" t="s">
        <v>365</v>
      </c>
    </row>
    <row r="46" spans="1:33" ht="28.8" x14ac:dyDescent="0.3">
      <c r="A46" s="23" t="s">
        <v>93</v>
      </c>
      <c r="B46" s="4"/>
      <c r="C46" s="4" t="s">
        <v>94</v>
      </c>
      <c r="D46" s="3">
        <v>1</v>
      </c>
      <c r="E46" s="49"/>
      <c r="F46" s="49"/>
      <c r="G46" s="26"/>
      <c r="H46" s="45"/>
      <c r="I46" s="45"/>
      <c r="J46" s="46"/>
      <c r="K46" s="45"/>
      <c r="L46" s="46"/>
      <c r="M46" s="45"/>
      <c r="N46" s="45"/>
      <c r="O46" s="26">
        <v>5</v>
      </c>
      <c r="P46" s="47"/>
      <c r="Q46" s="95"/>
      <c r="R46" s="95"/>
      <c r="S46" s="95"/>
      <c r="T46" s="89">
        <v>4</v>
      </c>
      <c r="U46" s="59"/>
      <c r="V46" s="47"/>
      <c r="W46" s="47"/>
      <c r="X46" s="47"/>
      <c r="Y46" s="47"/>
      <c r="Z46" s="88"/>
      <c r="AA46" s="88"/>
      <c r="AB46" s="31">
        <f t="shared" si="4"/>
        <v>9</v>
      </c>
      <c r="AC46" s="23"/>
      <c r="AD46" s="16">
        <f t="shared" si="5"/>
        <v>5</v>
      </c>
      <c r="AE46" s="16">
        <f t="shared" si="6"/>
        <v>4</v>
      </c>
      <c r="AF46" s="2">
        <f t="shared" si="7"/>
        <v>0</v>
      </c>
      <c r="AG46" s="84" t="s">
        <v>365</v>
      </c>
    </row>
    <row r="47" spans="1:33" s="30" customFormat="1" ht="28.8" x14ac:dyDescent="0.3">
      <c r="A47" s="30" t="s">
        <v>95</v>
      </c>
      <c r="C47" s="29" t="s">
        <v>96</v>
      </c>
      <c r="D47" s="30">
        <v>1</v>
      </c>
      <c r="E47" s="30" t="s">
        <v>26</v>
      </c>
      <c r="F47" s="30" t="s">
        <v>26</v>
      </c>
      <c r="J47" s="53"/>
      <c r="P47" s="47"/>
      <c r="Q47" s="95"/>
      <c r="R47" s="95"/>
      <c r="S47" s="95"/>
      <c r="T47" s="89"/>
      <c r="U47" s="59"/>
      <c r="V47" s="47"/>
      <c r="W47" s="47"/>
      <c r="X47" s="47"/>
      <c r="Y47" s="47"/>
      <c r="AB47" s="30">
        <f t="shared" si="4"/>
        <v>0</v>
      </c>
      <c r="AD47" s="30">
        <f t="shared" si="5"/>
        <v>0</v>
      </c>
      <c r="AE47" s="30">
        <f t="shared" si="6"/>
        <v>0</v>
      </c>
      <c r="AF47" s="30">
        <f t="shared" si="7"/>
        <v>0</v>
      </c>
      <c r="AG47" s="30" t="s">
        <v>365</v>
      </c>
    </row>
    <row r="48" spans="1:33" ht="28.8" x14ac:dyDescent="0.3">
      <c r="A48" s="23" t="s">
        <v>97</v>
      </c>
      <c r="B48" s="4"/>
      <c r="C48" s="4" t="s">
        <v>269</v>
      </c>
      <c r="D48" s="3">
        <v>1</v>
      </c>
      <c r="E48" s="27" t="s">
        <v>233</v>
      </c>
      <c r="F48" s="49"/>
      <c r="G48" s="26"/>
      <c r="H48" s="45"/>
      <c r="I48" s="45"/>
      <c r="J48" s="46"/>
      <c r="K48" s="45"/>
      <c r="L48" s="46"/>
      <c r="M48" s="45"/>
      <c r="N48" s="45"/>
      <c r="O48" s="45"/>
      <c r="P48" s="69">
        <v>4</v>
      </c>
      <c r="Q48" s="59">
        <v>40</v>
      </c>
      <c r="R48" s="95"/>
      <c r="S48" s="59">
        <v>40</v>
      </c>
      <c r="T48" s="88"/>
      <c r="U48" s="95"/>
      <c r="V48" s="47"/>
      <c r="W48" s="47"/>
      <c r="X48" s="47"/>
      <c r="Y48" s="47"/>
      <c r="Z48" s="88"/>
      <c r="AA48" s="88"/>
      <c r="AB48" s="31">
        <f t="shared" si="4"/>
        <v>84</v>
      </c>
      <c r="AC48" s="33" t="s">
        <v>311</v>
      </c>
      <c r="AD48" s="16">
        <f t="shared" si="5"/>
        <v>0</v>
      </c>
      <c r="AE48" s="16">
        <f t="shared" si="6"/>
        <v>84</v>
      </c>
      <c r="AF48" s="2">
        <f t="shared" si="7"/>
        <v>0</v>
      </c>
      <c r="AG48" s="102" t="s">
        <v>366</v>
      </c>
    </row>
    <row r="49" spans="1:33" ht="43.2" x14ac:dyDescent="0.3">
      <c r="A49" s="23" t="s">
        <v>98</v>
      </c>
      <c r="B49" s="4"/>
      <c r="C49" s="30" t="s">
        <v>99</v>
      </c>
      <c r="D49" s="3">
        <v>1</v>
      </c>
      <c r="E49" s="49"/>
      <c r="F49" s="49">
        <v>1000</v>
      </c>
      <c r="G49" s="26"/>
      <c r="H49" s="45"/>
      <c r="I49" s="45"/>
      <c r="J49" s="37">
        <v>10</v>
      </c>
      <c r="K49" s="45"/>
      <c r="L49" s="46"/>
      <c r="M49" s="45"/>
      <c r="N49" s="45"/>
      <c r="O49" s="45"/>
      <c r="P49" s="47"/>
      <c r="Q49" s="59">
        <v>10</v>
      </c>
      <c r="R49" s="95"/>
      <c r="S49" s="59"/>
      <c r="T49" s="88"/>
      <c r="U49" s="59">
        <v>10</v>
      </c>
      <c r="V49" s="47"/>
      <c r="W49" s="47"/>
      <c r="X49" s="47"/>
      <c r="Y49" s="69"/>
      <c r="Z49" s="89">
        <v>10</v>
      </c>
      <c r="AA49" s="88"/>
      <c r="AB49" s="31">
        <f t="shared" si="4"/>
        <v>40</v>
      </c>
      <c r="AC49" s="33" t="s">
        <v>255</v>
      </c>
      <c r="AD49" s="16">
        <f t="shared" si="5"/>
        <v>10</v>
      </c>
      <c r="AE49" s="16">
        <f t="shared" si="6"/>
        <v>10</v>
      </c>
      <c r="AF49" s="2">
        <f t="shared" si="7"/>
        <v>10</v>
      </c>
      <c r="AG49" s="102" t="s">
        <v>366</v>
      </c>
    </row>
    <row r="50" spans="1:33" x14ac:dyDescent="0.3">
      <c r="A50" s="23" t="s">
        <v>100</v>
      </c>
      <c r="B50" s="4"/>
      <c r="C50" s="30" t="s">
        <v>101</v>
      </c>
      <c r="D50" s="3">
        <v>1</v>
      </c>
      <c r="E50" s="49"/>
      <c r="F50" s="49" t="s">
        <v>26</v>
      </c>
      <c r="G50" s="26">
        <v>1</v>
      </c>
      <c r="H50" s="45"/>
      <c r="I50" s="26">
        <v>1</v>
      </c>
      <c r="J50" s="37">
        <v>3</v>
      </c>
      <c r="K50" s="26">
        <v>3</v>
      </c>
      <c r="L50" s="53">
        <v>7</v>
      </c>
      <c r="M50" s="26">
        <v>1</v>
      </c>
      <c r="N50" s="26">
        <v>3</v>
      </c>
      <c r="O50" s="26">
        <v>3</v>
      </c>
      <c r="P50" s="47"/>
      <c r="Q50" s="95"/>
      <c r="R50" s="95"/>
      <c r="S50" s="95"/>
      <c r="T50" s="88"/>
      <c r="U50" s="95"/>
      <c r="V50" s="47"/>
      <c r="W50" s="47"/>
      <c r="X50" s="47"/>
      <c r="Y50" s="47"/>
      <c r="Z50" s="88"/>
      <c r="AA50" s="88"/>
      <c r="AB50" s="31">
        <f t="shared" si="4"/>
        <v>22</v>
      </c>
      <c r="AC50" s="41" t="s">
        <v>315</v>
      </c>
      <c r="AD50" s="16">
        <f t="shared" si="5"/>
        <v>22</v>
      </c>
      <c r="AE50" s="16">
        <f t="shared" si="6"/>
        <v>0</v>
      </c>
      <c r="AF50" s="2">
        <f t="shared" si="7"/>
        <v>0</v>
      </c>
      <c r="AG50" s="102" t="s">
        <v>366</v>
      </c>
    </row>
    <row r="51" spans="1:33" ht="28.8" x14ac:dyDescent="0.3">
      <c r="A51" s="23" t="s">
        <v>102</v>
      </c>
      <c r="B51" s="4"/>
      <c r="C51" s="4" t="s">
        <v>103</v>
      </c>
      <c r="D51" s="3">
        <v>1</v>
      </c>
      <c r="E51" s="49"/>
      <c r="F51" s="27">
        <v>300</v>
      </c>
      <c r="G51" s="26"/>
      <c r="H51" s="45"/>
      <c r="I51" s="45"/>
      <c r="J51" s="46"/>
      <c r="K51" s="45"/>
      <c r="L51" s="46"/>
      <c r="M51" s="45"/>
      <c r="N51" s="45"/>
      <c r="O51" s="45"/>
      <c r="P51" s="47"/>
      <c r="Q51" s="95"/>
      <c r="R51" s="59">
        <v>2</v>
      </c>
      <c r="S51" s="95"/>
      <c r="T51" s="89"/>
      <c r="U51" s="59">
        <v>2</v>
      </c>
      <c r="V51" s="47"/>
      <c r="W51" s="47"/>
      <c r="X51" s="69"/>
      <c r="Y51" s="69"/>
      <c r="Z51" s="89"/>
      <c r="AA51" s="89">
        <v>2</v>
      </c>
      <c r="AB51" s="31">
        <f t="shared" si="4"/>
        <v>6</v>
      </c>
      <c r="AC51" s="33" t="s">
        <v>237</v>
      </c>
      <c r="AD51" s="16">
        <f t="shared" si="5"/>
        <v>0</v>
      </c>
      <c r="AE51" s="16">
        <f t="shared" si="6"/>
        <v>2</v>
      </c>
      <c r="AF51" s="2">
        <f t="shared" si="7"/>
        <v>2</v>
      </c>
      <c r="AG51" s="102" t="s">
        <v>366</v>
      </c>
    </row>
    <row r="52" spans="1:33" s="78" customFormat="1" ht="28.8" x14ac:dyDescent="0.3">
      <c r="A52" s="23" t="s">
        <v>104</v>
      </c>
      <c r="B52" s="23"/>
      <c r="C52" s="23" t="s">
        <v>105</v>
      </c>
      <c r="D52" s="45">
        <v>1</v>
      </c>
      <c r="E52" s="49"/>
      <c r="F52" s="49"/>
      <c r="G52" s="45"/>
      <c r="H52" s="45"/>
      <c r="I52" s="45"/>
      <c r="J52" s="46"/>
      <c r="K52" s="45"/>
      <c r="L52" s="46"/>
      <c r="M52" s="45"/>
      <c r="N52" s="45"/>
      <c r="O52" s="45"/>
      <c r="P52" s="47"/>
      <c r="Q52" s="95"/>
      <c r="R52" s="95"/>
      <c r="S52" s="95"/>
      <c r="T52" s="88"/>
      <c r="U52" s="95"/>
      <c r="V52" s="47"/>
      <c r="W52" s="47"/>
      <c r="X52" s="47"/>
      <c r="Y52" s="47"/>
      <c r="Z52" s="88"/>
      <c r="AA52" s="88"/>
      <c r="AB52" s="37">
        <f t="shared" si="4"/>
        <v>0</v>
      </c>
      <c r="AC52" s="33" t="s">
        <v>267</v>
      </c>
      <c r="AD52" s="16">
        <f t="shared" si="5"/>
        <v>0</v>
      </c>
      <c r="AE52" s="16">
        <f t="shared" si="6"/>
        <v>0</v>
      </c>
      <c r="AF52" s="103">
        <f t="shared" si="7"/>
        <v>0</v>
      </c>
      <c r="AG52" s="61" t="s">
        <v>365</v>
      </c>
    </row>
    <row r="53" spans="1:33" ht="43.2" x14ac:dyDescent="0.3">
      <c r="A53" s="23"/>
      <c r="B53" s="4"/>
      <c r="C53" s="23" t="s">
        <v>265</v>
      </c>
      <c r="D53" s="3"/>
      <c r="E53" s="49"/>
      <c r="F53" s="49"/>
      <c r="G53" s="26"/>
      <c r="H53" s="45"/>
      <c r="I53" s="45"/>
      <c r="J53" s="46"/>
      <c r="K53" s="45"/>
      <c r="L53" s="46"/>
      <c r="M53" s="45"/>
      <c r="N53" s="45"/>
      <c r="O53" s="45"/>
      <c r="P53" s="47"/>
      <c r="Q53" s="95"/>
      <c r="R53" s="95"/>
      <c r="S53" s="95"/>
      <c r="T53" s="88"/>
      <c r="U53" s="95"/>
      <c r="V53" s="47"/>
      <c r="W53" s="47"/>
      <c r="X53" s="47"/>
      <c r="Y53" s="47"/>
      <c r="Z53" s="88"/>
      <c r="AA53" s="88"/>
      <c r="AB53" s="31">
        <f t="shared" si="4"/>
        <v>0</v>
      </c>
      <c r="AC53" s="23"/>
      <c r="AD53" s="16">
        <f t="shared" si="5"/>
        <v>0</v>
      </c>
      <c r="AE53" s="16">
        <f t="shared" si="6"/>
        <v>0</v>
      </c>
      <c r="AF53" s="2"/>
      <c r="AG53" s="102" t="s">
        <v>365</v>
      </c>
    </row>
    <row r="54" spans="1:33" x14ac:dyDescent="0.3">
      <c r="A54" s="23"/>
      <c r="B54" s="4"/>
      <c r="C54" s="23" t="s">
        <v>106</v>
      </c>
      <c r="D54" s="3"/>
      <c r="E54" s="49"/>
      <c r="F54" s="49"/>
      <c r="G54" s="26"/>
      <c r="H54" s="45"/>
      <c r="I54" s="45"/>
      <c r="J54" s="46"/>
      <c r="K54" s="45"/>
      <c r="L54" s="46"/>
      <c r="M54" s="45"/>
      <c r="N54" s="45"/>
      <c r="O54" s="45"/>
      <c r="P54" s="47"/>
      <c r="Q54" s="95"/>
      <c r="R54" s="95"/>
      <c r="S54" s="95"/>
      <c r="T54" s="88"/>
      <c r="U54" s="95"/>
      <c r="V54" s="47"/>
      <c r="W54" s="47"/>
      <c r="X54" s="47"/>
      <c r="Y54" s="47"/>
      <c r="Z54" s="88"/>
      <c r="AA54" s="88"/>
      <c r="AB54" s="31">
        <f t="shared" si="4"/>
        <v>0</v>
      </c>
      <c r="AC54" s="33" t="s">
        <v>267</v>
      </c>
      <c r="AD54" s="16">
        <f t="shared" si="5"/>
        <v>0</v>
      </c>
      <c r="AE54" s="16">
        <f t="shared" si="6"/>
        <v>0</v>
      </c>
      <c r="AF54" s="2">
        <f t="shared" ref="AF54:AF67" si="8">Z54+AA54</f>
        <v>0</v>
      </c>
      <c r="AG54" s="102" t="s">
        <v>365</v>
      </c>
    </row>
    <row r="55" spans="1:33" x14ac:dyDescent="0.3">
      <c r="A55" s="23" t="s">
        <v>107</v>
      </c>
      <c r="B55" s="4"/>
      <c r="C55" s="4" t="s">
        <v>108</v>
      </c>
      <c r="D55" s="3">
        <v>1</v>
      </c>
      <c r="E55" s="49"/>
      <c r="F55" s="27"/>
      <c r="G55" s="26"/>
      <c r="H55" s="45"/>
      <c r="I55" s="45"/>
      <c r="J55" s="46"/>
      <c r="K55" s="45"/>
      <c r="L55" s="46"/>
      <c r="M55" s="45"/>
      <c r="N55" s="45"/>
      <c r="O55" s="26">
        <v>2</v>
      </c>
      <c r="P55" s="47"/>
      <c r="Q55" s="95"/>
      <c r="R55" s="95"/>
      <c r="S55" s="95"/>
      <c r="T55" s="88"/>
      <c r="U55" s="95"/>
      <c r="V55" s="47"/>
      <c r="W55" s="47"/>
      <c r="X55" s="47"/>
      <c r="Y55" s="47"/>
      <c r="Z55" s="88"/>
      <c r="AA55" s="88"/>
      <c r="AB55" s="31">
        <f t="shared" si="4"/>
        <v>2</v>
      </c>
      <c r="AC55" s="33" t="s">
        <v>229</v>
      </c>
      <c r="AD55" s="16">
        <f t="shared" si="5"/>
        <v>2</v>
      </c>
      <c r="AE55" s="16">
        <f t="shared" si="6"/>
        <v>0</v>
      </c>
      <c r="AF55" s="2">
        <f t="shared" si="8"/>
        <v>0</v>
      </c>
      <c r="AG55" s="102" t="s">
        <v>365</v>
      </c>
    </row>
    <row r="56" spans="1:33" x14ac:dyDescent="0.3">
      <c r="A56" s="23"/>
      <c r="B56" s="4"/>
      <c r="C56" s="23" t="s">
        <v>109</v>
      </c>
      <c r="D56" s="3">
        <v>1</v>
      </c>
      <c r="E56" s="49"/>
      <c r="F56" s="49"/>
      <c r="G56" s="26"/>
      <c r="H56" s="45"/>
      <c r="I56" s="45"/>
      <c r="J56" s="46"/>
      <c r="K56" s="45"/>
      <c r="L56" s="46"/>
      <c r="M56" s="45"/>
      <c r="N56" s="45"/>
      <c r="O56" s="45"/>
      <c r="P56" s="47"/>
      <c r="Q56" s="95"/>
      <c r="R56" s="95"/>
      <c r="S56" s="95"/>
      <c r="T56" s="88"/>
      <c r="U56" s="95"/>
      <c r="V56" s="47"/>
      <c r="W56" s="47"/>
      <c r="X56" s="47"/>
      <c r="Y56" s="47"/>
      <c r="Z56" s="88"/>
      <c r="AA56" s="88"/>
      <c r="AB56" s="31">
        <f t="shared" si="4"/>
        <v>0</v>
      </c>
      <c r="AC56" s="23" t="s">
        <v>26</v>
      </c>
      <c r="AD56" s="16">
        <f t="shared" si="5"/>
        <v>0</v>
      </c>
      <c r="AE56" s="16">
        <f t="shared" si="6"/>
        <v>0</v>
      </c>
      <c r="AF56" s="2">
        <f t="shared" si="8"/>
        <v>0</v>
      </c>
      <c r="AG56" s="102" t="s">
        <v>365</v>
      </c>
    </row>
    <row r="57" spans="1:33" x14ac:dyDescent="0.3">
      <c r="A57" s="23" t="s">
        <v>110</v>
      </c>
      <c r="B57" s="4"/>
      <c r="C57" s="30" t="s">
        <v>111</v>
      </c>
      <c r="D57" s="3">
        <v>1</v>
      </c>
      <c r="E57" s="49"/>
      <c r="F57" s="49"/>
      <c r="G57" s="26">
        <v>2</v>
      </c>
      <c r="H57" s="73">
        <v>2</v>
      </c>
      <c r="I57" s="73">
        <v>2</v>
      </c>
      <c r="J57" s="53">
        <v>2</v>
      </c>
      <c r="K57" s="73">
        <v>2</v>
      </c>
      <c r="L57" s="53">
        <v>2</v>
      </c>
      <c r="M57" s="73">
        <v>2</v>
      </c>
      <c r="N57" s="73">
        <v>2</v>
      </c>
      <c r="O57" s="73">
        <v>2</v>
      </c>
      <c r="P57" s="75">
        <v>2</v>
      </c>
      <c r="Q57" s="96">
        <v>2</v>
      </c>
      <c r="R57" s="96">
        <v>2</v>
      </c>
      <c r="S57" s="96">
        <v>2</v>
      </c>
      <c r="T57" s="90">
        <v>2</v>
      </c>
      <c r="U57" s="96">
        <v>2</v>
      </c>
      <c r="V57" s="75">
        <v>2</v>
      </c>
      <c r="W57" s="75"/>
      <c r="X57" s="75"/>
      <c r="Y57" s="47"/>
      <c r="Z57" s="88"/>
      <c r="AA57" s="88"/>
      <c r="AB57" s="31">
        <f t="shared" si="4"/>
        <v>32</v>
      </c>
      <c r="AC57" s="23"/>
      <c r="AD57" s="16">
        <f t="shared" si="5"/>
        <v>18</v>
      </c>
      <c r="AE57" s="16">
        <f t="shared" si="6"/>
        <v>10</v>
      </c>
      <c r="AF57" s="2">
        <f t="shared" si="8"/>
        <v>0</v>
      </c>
      <c r="AG57" s="102" t="s">
        <v>365</v>
      </c>
    </row>
    <row r="58" spans="1:33" ht="28.8" x14ac:dyDescent="0.3">
      <c r="A58" s="23" t="s">
        <v>26</v>
      </c>
      <c r="B58" s="4"/>
      <c r="C58" s="30" t="s">
        <v>112</v>
      </c>
      <c r="D58" s="3">
        <v>1</v>
      </c>
      <c r="E58" s="49"/>
      <c r="F58" s="49"/>
      <c r="G58" s="37">
        <v>1</v>
      </c>
      <c r="H58" s="73">
        <v>1</v>
      </c>
      <c r="I58" s="73">
        <v>1</v>
      </c>
      <c r="J58" s="53">
        <v>1</v>
      </c>
      <c r="K58" s="73">
        <v>1</v>
      </c>
      <c r="L58" s="53">
        <v>1</v>
      </c>
      <c r="M58" s="73">
        <v>1</v>
      </c>
      <c r="N58" s="73">
        <v>1</v>
      </c>
      <c r="O58" s="73">
        <v>1</v>
      </c>
      <c r="P58" s="75">
        <v>1</v>
      </c>
      <c r="Q58" s="96">
        <v>1</v>
      </c>
      <c r="R58" s="96">
        <v>1</v>
      </c>
      <c r="S58" s="96">
        <v>1</v>
      </c>
      <c r="T58" s="90">
        <v>1</v>
      </c>
      <c r="U58" s="96">
        <v>1</v>
      </c>
      <c r="V58" s="75">
        <v>1</v>
      </c>
      <c r="W58" s="75"/>
      <c r="X58" s="75"/>
      <c r="Y58" s="47"/>
      <c r="Z58" s="88"/>
      <c r="AA58" s="88"/>
      <c r="AB58" s="31">
        <f t="shared" si="4"/>
        <v>16</v>
      </c>
      <c r="AC58" s="41" t="s">
        <v>113</v>
      </c>
      <c r="AD58" s="16">
        <f t="shared" si="5"/>
        <v>9</v>
      </c>
      <c r="AE58" s="16">
        <f t="shared" si="6"/>
        <v>5</v>
      </c>
      <c r="AF58" s="2">
        <f t="shared" si="8"/>
        <v>0</v>
      </c>
      <c r="AG58" s="102" t="s">
        <v>365</v>
      </c>
    </row>
    <row r="59" spans="1:33" x14ac:dyDescent="0.3">
      <c r="A59" s="23" t="s">
        <v>26</v>
      </c>
      <c r="B59" s="4"/>
      <c r="C59" s="4" t="s">
        <v>114</v>
      </c>
      <c r="D59" s="3">
        <v>1</v>
      </c>
      <c r="E59" s="49"/>
      <c r="F59" s="49"/>
      <c r="G59" s="37"/>
      <c r="H59" s="45"/>
      <c r="I59" s="45"/>
      <c r="J59" s="37"/>
      <c r="K59" s="45"/>
      <c r="L59" s="53"/>
      <c r="M59" s="45"/>
      <c r="N59" s="45"/>
      <c r="O59" s="45"/>
      <c r="P59" s="47"/>
      <c r="Q59" s="95"/>
      <c r="R59" s="96">
        <v>1</v>
      </c>
      <c r="S59" s="95"/>
      <c r="T59" s="88"/>
      <c r="U59" s="95"/>
      <c r="V59" s="47"/>
      <c r="W59" s="47"/>
      <c r="X59" s="47"/>
      <c r="Y59" s="47"/>
      <c r="Z59" s="88"/>
      <c r="AA59" s="88"/>
      <c r="AB59" s="31">
        <f t="shared" si="4"/>
        <v>1</v>
      </c>
      <c r="AC59" s="23"/>
      <c r="AD59" s="16">
        <f t="shared" si="5"/>
        <v>0</v>
      </c>
      <c r="AE59" s="16">
        <f t="shared" si="6"/>
        <v>1</v>
      </c>
      <c r="AF59" s="2">
        <f t="shared" si="8"/>
        <v>0</v>
      </c>
      <c r="AG59" s="102" t="s">
        <v>365</v>
      </c>
    </row>
    <row r="60" spans="1:33" x14ac:dyDescent="0.3">
      <c r="A60" s="23" t="s">
        <v>26</v>
      </c>
      <c r="B60" s="4"/>
      <c r="C60" s="30" t="s">
        <v>115</v>
      </c>
      <c r="D60" s="3">
        <v>1</v>
      </c>
      <c r="E60" s="49"/>
      <c r="F60" s="49"/>
      <c r="G60" s="37">
        <v>1</v>
      </c>
      <c r="H60" s="73">
        <v>1</v>
      </c>
      <c r="I60" s="73">
        <v>1</v>
      </c>
      <c r="J60" s="53">
        <v>1</v>
      </c>
      <c r="K60" s="73">
        <v>1</v>
      </c>
      <c r="L60" s="53">
        <v>1</v>
      </c>
      <c r="M60" s="73">
        <v>1</v>
      </c>
      <c r="N60" s="73">
        <v>1</v>
      </c>
      <c r="O60" s="73">
        <v>1</v>
      </c>
      <c r="P60" s="75">
        <v>1</v>
      </c>
      <c r="Q60" s="96">
        <v>1</v>
      </c>
      <c r="R60" s="96">
        <v>1</v>
      </c>
      <c r="S60" s="96">
        <v>1</v>
      </c>
      <c r="T60" s="90">
        <v>1</v>
      </c>
      <c r="U60" s="96">
        <v>1</v>
      </c>
      <c r="V60" s="75">
        <v>1</v>
      </c>
      <c r="W60" s="75"/>
      <c r="X60" s="75"/>
      <c r="Y60" s="47"/>
      <c r="Z60" s="88"/>
      <c r="AA60" s="88"/>
      <c r="AB60" s="31">
        <f t="shared" si="4"/>
        <v>16</v>
      </c>
      <c r="AC60" s="23"/>
      <c r="AD60" s="16">
        <f t="shared" si="5"/>
        <v>9</v>
      </c>
      <c r="AE60" s="16">
        <f t="shared" si="6"/>
        <v>5</v>
      </c>
      <c r="AF60" s="2">
        <f t="shared" si="8"/>
        <v>0</v>
      </c>
      <c r="AG60" s="102" t="s">
        <v>365</v>
      </c>
    </row>
    <row r="61" spans="1:33" x14ac:dyDescent="0.3">
      <c r="A61" s="23" t="s">
        <v>116</v>
      </c>
      <c r="B61" s="4"/>
      <c r="C61" s="4" t="s">
        <v>117</v>
      </c>
      <c r="D61" s="3">
        <v>1</v>
      </c>
      <c r="E61" s="49"/>
      <c r="F61" s="27">
        <v>500</v>
      </c>
      <c r="G61" s="26"/>
      <c r="H61" s="45"/>
      <c r="I61" s="45"/>
      <c r="J61" s="37"/>
      <c r="K61" s="45"/>
      <c r="L61" s="53"/>
      <c r="M61" s="45"/>
      <c r="N61" s="45"/>
      <c r="O61" s="45"/>
      <c r="P61" s="47"/>
      <c r="Q61" s="59">
        <v>2</v>
      </c>
      <c r="R61" s="95"/>
      <c r="S61" s="95"/>
      <c r="T61" s="90">
        <v>2</v>
      </c>
      <c r="U61" s="96"/>
      <c r="V61" s="47"/>
      <c r="W61" s="75"/>
      <c r="X61" s="75"/>
      <c r="Y61" s="75"/>
      <c r="Z61" s="90"/>
      <c r="AA61" s="90">
        <v>3</v>
      </c>
      <c r="AB61" s="31">
        <f t="shared" si="4"/>
        <v>7</v>
      </c>
      <c r="AC61" s="23"/>
      <c r="AD61" s="16">
        <f t="shared" si="5"/>
        <v>0</v>
      </c>
      <c r="AE61" s="16">
        <f t="shared" si="6"/>
        <v>4</v>
      </c>
      <c r="AF61" s="2">
        <f t="shared" si="8"/>
        <v>3</v>
      </c>
      <c r="AG61" s="102" t="s">
        <v>366</v>
      </c>
    </row>
    <row r="62" spans="1:33" ht="43.2" x14ac:dyDescent="0.3">
      <c r="A62" s="23" t="s">
        <v>118</v>
      </c>
      <c r="B62" s="4"/>
      <c r="C62" s="33" t="s">
        <v>119</v>
      </c>
      <c r="D62" s="3">
        <v>2</v>
      </c>
      <c r="E62" s="49"/>
      <c r="F62" s="49"/>
      <c r="G62" s="26"/>
      <c r="H62" s="45"/>
      <c r="I62" s="45"/>
      <c r="J62" s="37"/>
      <c r="K62" s="26">
        <v>2</v>
      </c>
      <c r="L62" s="46"/>
      <c r="M62" s="45"/>
      <c r="N62" s="45"/>
      <c r="O62" s="45"/>
      <c r="P62" s="47"/>
      <c r="Q62" s="95"/>
      <c r="R62" s="95"/>
      <c r="S62" s="95"/>
      <c r="T62" s="88"/>
      <c r="U62" s="95"/>
      <c r="V62" s="47"/>
      <c r="W62" s="47"/>
      <c r="X62" s="47"/>
      <c r="Y62" s="47"/>
      <c r="Z62" s="88"/>
      <c r="AA62" s="88"/>
      <c r="AB62" s="31">
        <f t="shared" si="4"/>
        <v>2</v>
      </c>
      <c r="AC62" s="23"/>
      <c r="AD62" s="16">
        <f t="shared" si="5"/>
        <v>2</v>
      </c>
      <c r="AE62" s="16">
        <f t="shared" si="6"/>
        <v>0</v>
      </c>
      <c r="AF62" s="2">
        <f t="shared" si="8"/>
        <v>0</v>
      </c>
      <c r="AG62" s="102" t="s">
        <v>366</v>
      </c>
    </row>
    <row r="63" spans="1:33" ht="28.8" x14ac:dyDescent="0.3">
      <c r="A63" s="23" t="s">
        <v>50</v>
      </c>
      <c r="B63" s="4"/>
      <c r="C63" s="30" t="s">
        <v>120</v>
      </c>
      <c r="D63" s="3">
        <v>1</v>
      </c>
      <c r="E63" s="49"/>
      <c r="F63" s="49"/>
      <c r="G63" s="26"/>
      <c r="H63" s="26"/>
      <c r="I63" s="37">
        <v>3</v>
      </c>
      <c r="J63" s="37">
        <v>1</v>
      </c>
      <c r="K63" s="26">
        <v>2</v>
      </c>
      <c r="L63" s="46"/>
      <c r="M63" s="26">
        <v>1</v>
      </c>
      <c r="N63" s="45"/>
      <c r="O63" s="45"/>
      <c r="P63" s="69">
        <v>7</v>
      </c>
      <c r="Q63" s="59">
        <v>5</v>
      </c>
      <c r="R63" s="59">
        <v>3</v>
      </c>
      <c r="S63" s="59">
        <v>5</v>
      </c>
      <c r="T63" s="89">
        <v>20</v>
      </c>
      <c r="U63" s="59">
        <v>5</v>
      </c>
      <c r="V63" s="47"/>
      <c r="W63" s="47"/>
      <c r="X63" s="47"/>
      <c r="Y63" s="47"/>
      <c r="Z63" s="88"/>
      <c r="AA63" s="89">
        <v>5</v>
      </c>
      <c r="AB63" s="31">
        <f t="shared" si="4"/>
        <v>57</v>
      </c>
      <c r="AC63" s="23"/>
      <c r="AD63" s="16">
        <f t="shared" si="5"/>
        <v>7</v>
      </c>
      <c r="AE63" s="16">
        <f t="shared" si="6"/>
        <v>40</v>
      </c>
      <c r="AF63" s="2">
        <f t="shared" si="8"/>
        <v>5</v>
      </c>
      <c r="AG63" s="102" t="s">
        <v>365</v>
      </c>
    </row>
    <row r="64" spans="1:33" ht="28.8" x14ac:dyDescent="0.3">
      <c r="A64" s="29" t="s">
        <v>121</v>
      </c>
      <c r="B64" s="30"/>
      <c r="C64" s="29" t="s">
        <v>122</v>
      </c>
      <c r="D64" s="31"/>
      <c r="E64" s="50"/>
      <c r="F64" s="50"/>
      <c r="G64" s="37"/>
      <c r="H64" s="46"/>
      <c r="I64" s="46"/>
      <c r="J64" s="46"/>
      <c r="K64" s="46"/>
      <c r="L64" s="46"/>
      <c r="M64" s="46"/>
      <c r="N64" s="46"/>
      <c r="O64" s="46"/>
      <c r="P64" s="47"/>
      <c r="Q64" s="95"/>
      <c r="R64" s="95"/>
      <c r="S64" s="95"/>
      <c r="T64" s="88"/>
      <c r="U64" s="95"/>
      <c r="V64" s="47"/>
      <c r="W64" s="47"/>
      <c r="X64" s="47"/>
      <c r="Y64" s="47"/>
      <c r="Z64" s="88"/>
      <c r="AA64" s="88"/>
      <c r="AB64" s="31">
        <f t="shared" si="4"/>
        <v>0</v>
      </c>
      <c r="AC64" s="29"/>
      <c r="AD64" s="16">
        <f t="shared" si="5"/>
        <v>0</v>
      </c>
      <c r="AE64" s="16">
        <f t="shared" si="6"/>
        <v>0</v>
      </c>
      <c r="AF64" s="32">
        <f t="shared" si="8"/>
        <v>0</v>
      </c>
      <c r="AG64" s="102" t="s">
        <v>365</v>
      </c>
    </row>
    <row r="65" spans="1:33" ht="28.8" x14ac:dyDescent="0.3">
      <c r="A65" s="23" t="s">
        <v>123</v>
      </c>
      <c r="B65" s="4"/>
      <c r="C65" s="4" t="s">
        <v>124</v>
      </c>
      <c r="D65" s="3">
        <v>1</v>
      </c>
      <c r="E65" s="49"/>
      <c r="F65" s="49"/>
      <c r="G65" s="26"/>
      <c r="H65" s="79">
        <v>10</v>
      </c>
      <c r="I65" s="80"/>
      <c r="J65" s="81"/>
      <c r="K65" s="79">
        <v>1</v>
      </c>
      <c r="L65" s="46"/>
      <c r="M65" s="45"/>
      <c r="N65" s="45"/>
      <c r="O65" s="45"/>
      <c r="P65" s="47"/>
      <c r="Q65" s="95"/>
      <c r="R65" s="95"/>
      <c r="S65" s="95"/>
      <c r="T65" s="88"/>
      <c r="U65" s="95"/>
      <c r="V65" s="47"/>
      <c r="W65" s="47"/>
      <c r="X65" s="47"/>
      <c r="Y65" s="47"/>
      <c r="Z65" s="88"/>
      <c r="AA65" s="88"/>
      <c r="AB65" s="31">
        <f t="shared" si="4"/>
        <v>11</v>
      </c>
      <c r="AC65" s="23"/>
      <c r="AD65" s="16">
        <f t="shared" si="5"/>
        <v>1</v>
      </c>
      <c r="AE65" s="16">
        <f t="shared" si="6"/>
        <v>0</v>
      </c>
      <c r="AF65" s="2">
        <f t="shared" si="8"/>
        <v>0</v>
      </c>
      <c r="AG65" s="102" t="s">
        <v>365</v>
      </c>
    </row>
    <row r="66" spans="1:33" s="38" customFormat="1" ht="28.8" x14ac:dyDescent="0.3">
      <c r="A66" s="29" t="s">
        <v>125</v>
      </c>
      <c r="B66" s="30"/>
      <c r="C66" s="30" t="s">
        <v>126</v>
      </c>
      <c r="D66" s="31">
        <v>1</v>
      </c>
      <c r="E66" s="50"/>
      <c r="F66" s="50"/>
      <c r="G66" s="37"/>
      <c r="H66" s="46"/>
      <c r="I66" s="46"/>
      <c r="J66" s="46"/>
      <c r="K66" s="46"/>
      <c r="L66" s="37">
        <v>3</v>
      </c>
      <c r="M66" s="37">
        <v>1</v>
      </c>
      <c r="N66" s="46"/>
      <c r="O66" s="46"/>
      <c r="P66" s="69">
        <v>4</v>
      </c>
      <c r="Q66" s="95"/>
      <c r="R66" s="95"/>
      <c r="S66" s="95"/>
      <c r="T66" s="89">
        <v>3</v>
      </c>
      <c r="U66" s="59">
        <v>3</v>
      </c>
      <c r="V66" s="47"/>
      <c r="W66" s="47"/>
      <c r="X66" s="47"/>
      <c r="Y66" s="47"/>
      <c r="Z66" s="88"/>
      <c r="AA66" s="88"/>
      <c r="AB66" s="31">
        <f t="shared" ref="AB66:AB97" si="9">SUM(G66:AA66)</f>
        <v>14</v>
      </c>
      <c r="AC66" s="29"/>
      <c r="AD66" s="16">
        <f t="shared" ref="AD66:AD97" si="10">I66+J66+K66+L66+M66+N66+O66+G66+V66</f>
        <v>4</v>
      </c>
      <c r="AE66" s="16">
        <f t="shared" ref="AE66:AE97" si="11">P66+Q66+R66+W66+X66+Y66+S66+T66</f>
        <v>7</v>
      </c>
      <c r="AF66" s="32">
        <f t="shared" si="8"/>
        <v>0</v>
      </c>
      <c r="AG66" s="102" t="s">
        <v>365</v>
      </c>
    </row>
    <row r="67" spans="1:33" ht="28.8" x14ac:dyDescent="0.3">
      <c r="A67" s="23" t="s">
        <v>127</v>
      </c>
      <c r="B67" s="4"/>
      <c r="C67" s="4" t="s">
        <v>290</v>
      </c>
      <c r="D67" s="3">
        <v>1</v>
      </c>
      <c r="E67" s="49"/>
      <c r="F67" s="49"/>
      <c r="G67" s="26"/>
      <c r="H67" s="45"/>
      <c r="I67" s="45"/>
      <c r="J67" s="86">
        <v>2</v>
      </c>
      <c r="K67" s="45"/>
      <c r="L67" s="46"/>
      <c r="M67" s="45"/>
      <c r="N67" s="45"/>
      <c r="O67" s="26">
        <v>1</v>
      </c>
      <c r="P67" s="47"/>
      <c r="Q67" s="59">
        <v>3</v>
      </c>
      <c r="R67" s="95"/>
      <c r="S67" s="59">
        <v>3</v>
      </c>
      <c r="T67" s="88"/>
      <c r="U67" s="95"/>
      <c r="V67" s="47"/>
      <c r="W67" s="47"/>
      <c r="X67" s="47"/>
      <c r="Y67" s="47"/>
      <c r="Z67" s="88"/>
      <c r="AA67" s="88"/>
      <c r="AB67" s="31">
        <f t="shared" si="9"/>
        <v>9</v>
      </c>
      <c r="AC67" s="70" t="s">
        <v>307</v>
      </c>
      <c r="AD67" s="16">
        <f t="shared" si="10"/>
        <v>3</v>
      </c>
      <c r="AE67" s="16">
        <f t="shared" si="11"/>
        <v>6</v>
      </c>
      <c r="AF67" s="2">
        <f t="shared" si="8"/>
        <v>0</v>
      </c>
      <c r="AG67" s="102" t="s">
        <v>366</v>
      </c>
    </row>
    <row r="68" spans="1:33" ht="57.6" x14ac:dyDescent="0.3">
      <c r="A68" s="23"/>
      <c r="B68" s="4"/>
      <c r="C68" s="29" t="s">
        <v>268</v>
      </c>
      <c r="D68" s="3">
        <v>2</v>
      </c>
      <c r="E68" s="49"/>
      <c r="F68" s="66"/>
      <c r="G68" s="26"/>
      <c r="H68" s="45"/>
      <c r="I68" s="45"/>
      <c r="J68" s="37"/>
      <c r="K68" s="45"/>
      <c r="L68" s="46"/>
      <c r="M68" s="45"/>
      <c r="N68" s="45"/>
      <c r="O68" s="45"/>
      <c r="P68" s="47"/>
      <c r="Q68" s="95"/>
      <c r="R68" s="95"/>
      <c r="S68" s="95"/>
      <c r="T68" s="88"/>
      <c r="U68" s="95"/>
      <c r="V68" s="47"/>
      <c r="W68" s="47"/>
      <c r="X68" s="47"/>
      <c r="Y68" s="47"/>
      <c r="Z68" s="88"/>
      <c r="AA68" s="88"/>
      <c r="AB68" s="31">
        <f t="shared" si="9"/>
        <v>0</v>
      </c>
      <c r="AC68" s="33" t="s">
        <v>282</v>
      </c>
      <c r="AD68" s="16">
        <f t="shared" si="10"/>
        <v>0</v>
      </c>
      <c r="AE68" s="16">
        <f t="shared" si="11"/>
        <v>0</v>
      </c>
      <c r="AF68" s="2"/>
      <c r="AG68" s="102" t="s">
        <v>366</v>
      </c>
    </row>
    <row r="69" spans="1:33" ht="28.8" x14ac:dyDescent="0.3">
      <c r="A69" s="23" t="s">
        <v>127</v>
      </c>
      <c r="B69" s="4"/>
      <c r="C69" s="4" t="s">
        <v>128</v>
      </c>
      <c r="D69" s="3">
        <v>1</v>
      </c>
      <c r="E69" s="49"/>
      <c r="F69" s="49"/>
      <c r="G69" s="26"/>
      <c r="H69" s="45"/>
      <c r="I69" s="45"/>
      <c r="J69" s="46"/>
      <c r="K69" s="45"/>
      <c r="L69" s="46"/>
      <c r="M69" s="45"/>
      <c r="N69" s="45"/>
      <c r="O69" s="26">
        <v>7</v>
      </c>
      <c r="P69" s="47"/>
      <c r="Q69" s="95"/>
      <c r="R69" s="95"/>
      <c r="S69" s="95"/>
      <c r="T69" s="88"/>
      <c r="U69" s="95"/>
      <c r="V69" s="47"/>
      <c r="W69" s="47"/>
      <c r="X69" s="47"/>
      <c r="Y69" s="47"/>
      <c r="Z69" s="88"/>
      <c r="AA69" s="88"/>
      <c r="AB69" s="31">
        <f t="shared" si="9"/>
        <v>7</v>
      </c>
      <c r="AC69" s="23"/>
      <c r="AD69" s="16">
        <f t="shared" si="10"/>
        <v>7</v>
      </c>
      <c r="AE69" s="16">
        <f t="shared" si="11"/>
        <v>0</v>
      </c>
      <c r="AF69" s="2">
        <f>Z69+AA69</f>
        <v>0</v>
      </c>
      <c r="AG69" s="102" t="s">
        <v>365</v>
      </c>
    </row>
    <row r="70" spans="1:33" ht="28.8" x14ac:dyDescent="0.3">
      <c r="A70" s="23"/>
      <c r="B70" s="4" t="s">
        <v>129</v>
      </c>
      <c r="C70" s="4" t="s">
        <v>230</v>
      </c>
      <c r="D70" s="3">
        <v>1</v>
      </c>
      <c r="E70" s="27" t="s">
        <v>301</v>
      </c>
      <c r="F70" s="49"/>
      <c r="G70" s="26"/>
      <c r="H70" s="45"/>
      <c r="I70" s="45"/>
      <c r="J70" s="46"/>
      <c r="K70" s="45"/>
      <c r="L70" s="46"/>
      <c r="M70" s="45"/>
      <c r="N70" s="45"/>
      <c r="O70" s="26">
        <v>5</v>
      </c>
      <c r="P70" s="47"/>
      <c r="Q70" s="59">
        <v>14</v>
      </c>
      <c r="R70" s="59"/>
      <c r="S70" s="59">
        <v>17</v>
      </c>
      <c r="T70" s="89">
        <v>10</v>
      </c>
      <c r="U70" s="59">
        <v>10</v>
      </c>
      <c r="V70" s="69"/>
      <c r="W70" s="69"/>
      <c r="X70" s="69"/>
      <c r="Y70" s="69"/>
      <c r="Z70" s="88"/>
      <c r="AA70" s="88"/>
      <c r="AB70" s="31">
        <f t="shared" si="9"/>
        <v>56</v>
      </c>
      <c r="AC70" s="70" t="s">
        <v>308</v>
      </c>
      <c r="AD70" s="16">
        <f t="shared" si="10"/>
        <v>5</v>
      </c>
      <c r="AE70" s="16">
        <f t="shared" si="11"/>
        <v>41</v>
      </c>
      <c r="AF70" s="2"/>
      <c r="AG70" s="102" t="s">
        <v>366</v>
      </c>
    </row>
    <row r="71" spans="1:33" ht="43.2" x14ac:dyDescent="0.3">
      <c r="A71" s="23" t="s">
        <v>129</v>
      </c>
      <c r="B71" s="4" t="s">
        <v>129</v>
      </c>
      <c r="C71" s="4" t="s">
        <v>291</v>
      </c>
      <c r="D71" s="3">
        <v>1</v>
      </c>
      <c r="E71" s="27" t="s">
        <v>326</v>
      </c>
      <c r="F71" s="49"/>
      <c r="G71" s="26"/>
      <c r="H71" s="45"/>
      <c r="I71" s="45"/>
      <c r="J71" s="46"/>
      <c r="K71" s="45"/>
      <c r="L71" s="46"/>
      <c r="M71" s="45"/>
      <c r="N71" s="45"/>
      <c r="O71" s="26">
        <v>2</v>
      </c>
      <c r="P71" s="69">
        <v>2</v>
      </c>
      <c r="Q71" s="59">
        <v>10</v>
      </c>
      <c r="R71" s="59">
        <v>1</v>
      </c>
      <c r="S71" s="59">
        <v>10</v>
      </c>
      <c r="T71" s="89"/>
      <c r="U71" s="59"/>
      <c r="V71" s="69"/>
      <c r="W71" s="69"/>
      <c r="X71" s="69"/>
      <c r="Y71" s="69"/>
      <c r="Z71" s="89">
        <v>10</v>
      </c>
      <c r="AA71" s="89">
        <v>1</v>
      </c>
      <c r="AB71" s="31">
        <f t="shared" si="9"/>
        <v>36</v>
      </c>
      <c r="AC71" s="70" t="s">
        <v>308</v>
      </c>
      <c r="AD71" s="16">
        <f t="shared" si="10"/>
        <v>2</v>
      </c>
      <c r="AE71" s="16">
        <f t="shared" si="11"/>
        <v>23</v>
      </c>
      <c r="AF71" s="2">
        <f t="shared" ref="AF71:AF102" si="12">Z71+AA71</f>
        <v>11</v>
      </c>
      <c r="AG71" s="102" t="s">
        <v>366</v>
      </c>
    </row>
    <row r="72" spans="1:33" ht="72" x14ac:dyDescent="0.3">
      <c r="A72" s="23" t="s">
        <v>129</v>
      </c>
      <c r="B72" s="4" t="s">
        <v>129</v>
      </c>
      <c r="C72" s="23" t="s">
        <v>232</v>
      </c>
      <c r="D72" s="3">
        <v>1</v>
      </c>
      <c r="E72" s="49"/>
      <c r="F72" s="49"/>
      <c r="G72" s="26"/>
      <c r="H72" s="45"/>
      <c r="I72" s="45"/>
      <c r="J72" s="46"/>
      <c r="K72" s="45"/>
      <c r="L72" s="46"/>
      <c r="M72" s="45"/>
      <c r="N72" s="45"/>
      <c r="O72" s="26"/>
      <c r="P72" s="47"/>
      <c r="Q72" s="95"/>
      <c r="R72" s="95"/>
      <c r="S72" s="95"/>
      <c r="T72" s="88"/>
      <c r="U72" s="95"/>
      <c r="V72" s="47"/>
      <c r="W72" s="47"/>
      <c r="X72" s="47"/>
      <c r="Y72" s="47"/>
      <c r="Z72" s="88"/>
      <c r="AA72" s="88"/>
      <c r="AB72" s="31">
        <f t="shared" si="9"/>
        <v>0</v>
      </c>
      <c r="AC72" s="33" t="s">
        <v>309</v>
      </c>
      <c r="AD72" s="16">
        <f t="shared" si="10"/>
        <v>0</v>
      </c>
      <c r="AE72" s="16">
        <f t="shared" si="11"/>
        <v>0</v>
      </c>
      <c r="AF72" s="2">
        <f t="shared" si="12"/>
        <v>0</v>
      </c>
      <c r="AG72" s="102" t="s">
        <v>365</v>
      </c>
    </row>
    <row r="73" spans="1:33" ht="28.8" x14ac:dyDescent="0.3">
      <c r="A73" s="23" t="s">
        <v>130</v>
      </c>
      <c r="B73" s="4"/>
      <c r="C73" s="4" t="s">
        <v>131</v>
      </c>
      <c r="D73" s="3">
        <v>2</v>
      </c>
      <c r="E73" s="49"/>
      <c r="F73" s="49"/>
      <c r="G73" s="26"/>
      <c r="H73" s="45"/>
      <c r="I73" s="45"/>
      <c r="J73" s="46"/>
      <c r="K73" s="45"/>
      <c r="L73" s="53">
        <v>2</v>
      </c>
      <c r="M73" s="45"/>
      <c r="N73" s="45"/>
      <c r="O73" s="26">
        <v>2</v>
      </c>
      <c r="P73" s="47"/>
      <c r="Q73" s="95"/>
      <c r="R73" s="95"/>
      <c r="S73" s="95"/>
      <c r="T73" s="88"/>
      <c r="U73" s="95"/>
      <c r="V73" s="47"/>
      <c r="W73" s="47"/>
      <c r="X73" s="47"/>
      <c r="Y73" s="47"/>
      <c r="Z73" s="88"/>
      <c r="AA73" s="88"/>
      <c r="AB73" s="31">
        <f t="shared" si="9"/>
        <v>4</v>
      </c>
      <c r="AC73" s="23"/>
      <c r="AD73" s="16">
        <f t="shared" si="10"/>
        <v>4</v>
      </c>
      <c r="AE73" s="16">
        <f t="shared" si="11"/>
        <v>0</v>
      </c>
      <c r="AF73" s="2">
        <f t="shared" si="12"/>
        <v>0</v>
      </c>
      <c r="AG73" s="102" t="s">
        <v>365</v>
      </c>
    </row>
    <row r="74" spans="1:33" x14ac:dyDescent="0.3">
      <c r="A74" s="23" t="s">
        <v>132</v>
      </c>
      <c r="B74" s="4"/>
      <c r="C74" s="29" t="s">
        <v>244</v>
      </c>
      <c r="D74" s="3">
        <v>1</v>
      </c>
      <c r="E74" s="49"/>
      <c r="F74" s="49"/>
      <c r="G74" s="26"/>
      <c r="H74" s="45"/>
      <c r="I74" s="45"/>
      <c r="J74" s="46"/>
      <c r="K74" s="45"/>
      <c r="L74" s="46"/>
      <c r="M74" s="45"/>
      <c r="N74" s="45"/>
      <c r="O74" s="45"/>
      <c r="P74" s="47"/>
      <c r="Q74" s="95"/>
      <c r="R74" s="95"/>
      <c r="S74" s="95"/>
      <c r="T74" s="88"/>
      <c r="U74" s="95"/>
      <c r="V74" s="47"/>
      <c r="W74" s="47"/>
      <c r="X74" s="47"/>
      <c r="Y74" s="47"/>
      <c r="Z74" s="88"/>
      <c r="AA74" s="88"/>
      <c r="AB74" s="31">
        <f t="shared" si="9"/>
        <v>0</v>
      </c>
      <c r="AC74" s="33" t="s">
        <v>267</v>
      </c>
      <c r="AD74" s="16">
        <f t="shared" si="10"/>
        <v>0</v>
      </c>
      <c r="AE74" s="16">
        <f t="shared" si="11"/>
        <v>0</v>
      </c>
      <c r="AF74" s="2">
        <f t="shared" si="12"/>
        <v>0</v>
      </c>
      <c r="AG74" s="102" t="s">
        <v>365</v>
      </c>
    </row>
    <row r="75" spans="1:33" x14ac:dyDescent="0.3">
      <c r="A75" s="23" t="s">
        <v>134</v>
      </c>
      <c r="B75" s="4"/>
      <c r="C75" s="4" t="s">
        <v>135</v>
      </c>
      <c r="D75" s="3">
        <v>2</v>
      </c>
      <c r="E75" s="49"/>
      <c r="F75" s="27">
        <v>300</v>
      </c>
      <c r="G75" s="26"/>
      <c r="H75" s="45"/>
      <c r="I75" s="45"/>
      <c r="J75" s="37">
        <v>1</v>
      </c>
      <c r="K75" s="45"/>
      <c r="L75" s="46"/>
      <c r="M75" s="45"/>
      <c r="N75" s="45"/>
      <c r="O75" s="45"/>
      <c r="P75" s="47"/>
      <c r="Q75" s="95"/>
      <c r="R75" s="95"/>
      <c r="S75" s="59">
        <v>2</v>
      </c>
      <c r="T75" s="88"/>
      <c r="U75" s="95"/>
      <c r="V75" s="47"/>
      <c r="W75" s="47"/>
      <c r="X75" s="47"/>
      <c r="Y75" s="47"/>
      <c r="Z75" s="88"/>
      <c r="AA75" s="88"/>
      <c r="AB75" s="31">
        <f t="shared" si="9"/>
        <v>3</v>
      </c>
      <c r="AC75" s="23"/>
      <c r="AD75" s="16">
        <f t="shared" si="10"/>
        <v>1</v>
      </c>
      <c r="AE75" s="16">
        <f t="shared" si="11"/>
        <v>2</v>
      </c>
      <c r="AF75" s="2">
        <f t="shared" si="12"/>
        <v>0</v>
      </c>
      <c r="AG75" s="102" t="s">
        <v>366</v>
      </c>
    </row>
    <row r="76" spans="1:33" ht="28.8" x14ac:dyDescent="0.3">
      <c r="A76" s="23" t="s">
        <v>136</v>
      </c>
      <c r="B76" s="4"/>
      <c r="C76" s="30" t="s">
        <v>137</v>
      </c>
      <c r="D76" s="3">
        <v>1</v>
      </c>
      <c r="E76" s="49"/>
      <c r="F76" s="49"/>
      <c r="G76" s="26"/>
      <c r="H76" s="45" t="s">
        <v>26</v>
      </c>
      <c r="I76" s="45"/>
      <c r="J76" s="37"/>
      <c r="K76" s="26"/>
      <c r="L76" s="53"/>
      <c r="M76" s="45"/>
      <c r="N76" s="26"/>
      <c r="O76" s="26"/>
      <c r="P76" s="47"/>
      <c r="Q76" s="95"/>
      <c r="R76" s="95"/>
      <c r="S76" s="95"/>
      <c r="T76" s="88"/>
      <c r="U76" s="95"/>
      <c r="V76" s="47"/>
      <c r="W76" s="47"/>
      <c r="X76" s="47"/>
      <c r="Y76" s="47"/>
      <c r="Z76" s="88"/>
      <c r="AA76" s="88"/>
      <c r="AB76" s="31">
        <f t="shared" si="9"/>
        <v>0</v>
      </c>
      <c r="AC76" s="23"/>
      <c r="AD76" s="16">
        <f t="shared" si="10"/>
        <v>0</v>
      </c>
      <c r="AE76" s="16">
        <f t="shared" si="11"/>
        <v>0</v>
      </c>
      <c r="AF76" s="2">
        <f t="shared" si="12"/>
        <v>0</v>
      </c>
      <c r="AG76" s="102" t="s">
        <v>365</v>
      </c>
    </row>
    <row r="77" spans="1:33" ht="43.2" x14ac:dyDescent="0.3">
      <c r="A77" s="23" t="s">
        <v>138</v>
      </c>
      <c r="B77" s="4"/>
      <c r="C77" s="30" t="s">
        <v>139</v>
      </c>
      <c r="D77" s="3">
        <v>2</v>
      </c>
      <c r="E77" s="49"/>
      <c r="F77" s="49"/>
      <c r="G77" s="26"/>
      <c r="H77" s="45"/>
      <c r="I77" s="45"/>
      <c r="J77" s="37">
        <v>5</v>
      </c>
      <c r="K77" s="45"/>
      <c r="L77" s="46"/>
      <c r="M77" s="45"/>
      <c r="N77" s="45"/>
      <c r="O77" s="45"/>
      <c r="P77" s="47"/>
      <c r="Q77" s="59">
        <v>3</v>
      </c>
      <c r="R77" s="95"/>
      <c r="S77" s="95"/>
      <c r="T77" s="88"/>
      <c r="U77" s="59">
        <v>2</v>
      </c>
      <c r="V77" s="47"/>
      <c r="W77" s="47"/>
      <c r="X77" s="47"/>
      <c r="Y77" s="47"/>
      <c r="Z77" s="88"/>
      <c r="AA77" s="88"/>
      <c r="AB77" s="31">
        <f t="shared" si="9"/>
        <v>10</v>
      </c>
      <c r="AC77" s="33" t="s">
        <v>249</v>
      </c>
      <c r="AD77" s="16">
        <f t="shared" si="10"/>
        <v>5</v>
      </c>
      <c r="AE77" s="16">
        <f t="shared" si="11"/>
        <v>3</v>
      </c>
      <c r="AF77" s="2">
        <f t="shared" si="12"/>
        <v>0</v>
      </c>
      <c r="AG77" s="102" t="s">
        <v>366</v>
      </c>
    </row>
    <row r="78" spans="1:33" ht="43.2" x14ac:dyDescent="0.3">
      <c r="A78" s="23" t="s">
        <v>87</v>
      </c>
      <c r="B78" s="4"/>
      <c r="C78" s="4" t="s">
        <v>140</v>
      </c>
      <c r="D78" s="3">
        <v>3</v>
      </c>
      <c r="E78" s="49"/>
      <c r="F78" s="49"/>
      <c r="G78" s="26"/>
      <c r="H78" s="45"/>
      <c r="I78" s="45"/>
      <c r="J78" s="46"/>
      <c r="K78" s="26">
        <v>1</v>
      </c>
      <c r="L78" s="46"/>
      <c r="M78" s="45"/>
      <c r="N78" s="45"/>
      <c r="O78" s="45"/>
      <c r="P78" s="47"/>
      <c r="Q78" s="95"/>
      <c r="R78" s="95"/>
      <c r="S78" s="95"/>
      <c r="T78" s="88"/>
      <c r="U78" s="95"/>
      <c r="V78" s="47"/>
      <c r="W78" s="47"/>
      <c r="X78" s="47"/>
      <c r="Y78" s="47"/>
      <c r="Z78" s="89">
        <v>1</v>
      </c>
      <c r="AA78" s="88"/>
      <c r="AB78" s="31">
        <f t="shared" si="9"/>
        <v>2</v>
      </c>
      <c r="AC78" s="33"/>
      <c r="AD78" s="16">
        <f t="shared" si="10"/>
        <v>1</v>
      </c>
      <c r="AE78" s="16">
        <f t="shared" si="11"/>
        <v>0</v>
      </c>
      <c r="AF78" s="2">
        <f t="shared" si="12"/>
        <v>1</v>
      </c>
      <c r="AG78" s="102" t="s">
        <v>366</v>
      </c>
    </row>
    <row r="79" spans="1:33" ht="28.8" x14ac:dyDescent="0.3">
      <c r="A79" s="23" t="s">
        <v>141</v>
      </c>
      <c r="B79" s="4"/>
      <c r="C79" s="23" t="s">
        <v>142</v>
      </c>
      <c r="D79" s="3">
        <v>3</v>
      </c>
      <c r="E79" s="49"/>
      <c r="F79" s="49"/>
      <c r="G79" s="26"/>
      <c r="H79" s="45"/>
      <c r="I79" s="45"/>
      <c r="J79" s="46"/>
      <c r="K79" s="45"/>
      <c r="L79" s="46"/>
      <c r="M79" s="45"/>
      <c r="N79" s="45"/>
      <c r="O79" s="45"/>
      <c r="P79" s="47"/>
      <c r="Q79" s="95"/>
      <c r="R79" s="95"/>
      <c r="S79" s="95"/>
      <c r="T79" s="88"/>
      <c r="U79" s="95"/>
      <c r="V79" s="47"/>
      <c r="W79" s="47"/>
      <c r="X79" s="47"/>
      <c r="Y79" s="47"/>
      <c r="Z79" s="88"/>
      <c r="AA79" s="88"/>
      <c r="AB79" s="31">
        <f t="shared" si="9"/>
        <v>0</v>
      </c>
      <c r="AC79" s="23"/>
      <c r="AD79" s="16">
        <f t="shared" si="10"/>
        <v>0</v>
      </c>
      <c r="AE79" s="16">
        <f t="shared" si="11"/>
        <v>0</v>
      </c>
      <c r="AF79" s="2">
        <f t="shared" si="12"/>
        <v>0</v>
      </c>
      <c r="AG79" s="102" t="s">
        <v>365</v>
      </c>
    </row>
    <row r="80" spans="1:33" ht="28.8" x14ac:dyDescent="0.3">
      <c r="A80" s="23" t="s">
        <v>143</v>
      </c>
      <c r="B80" s="4"/>
      <c r="C80" s="4" t="s">
        <v>144</v>
      </c>
      <c r="D80" s="3">
        <v>1</v>
      </c>
      <c r="E80" s="49"/>
      <c r="F80" s="49"/>
      <c r="G80" s="26"/>
      <c r="H80" s="45"/>
      <c r="I80" s="45"/>
      <c r="J80" s="46"/>
      <c r="K80" s="45"/>
      <c r="L80" s="46"/>
      <c r="M80" s="45"/>
      <c r="N80" s="45"/>
      <c r="O80" s="26">
        <v>3</v>
      </c>
      <c r="P80" s="47"/>
      <c r="Q80" s="59">
        <v>2</v>
      </c>
      <c r="R80" s="95"/>
      <c r="S80" s="95"/>
      <c r="T80" s="88"/>
      <c r="U80" s="95"/>
      <c r="V80" s="47"/>
      <c r="W80" s="47"/>
      <c r="X80" s="47"/>
      <c r="Y80" s="47"/>
      <c r="Z80" s="88"/>
      <c r="AA80" s="88"/>
      <c r="AB80" s="31">
        <f t="shared" si="9"/>
        <v>5</v>
      </c>
      <c r="AC80" s="23"/>
      <c r="AD80" s="16">
        <f t="shared" si="10"/>
        <v>3</v>
      </c>
      <c r="AE80" s="16">
        <f t="shared" si="11"/>
        <v>2</v>
      </c>
      <c r="AF80" s="2">
        <f t="shared" si="12"/>
        <v>0</v>
      </c>
      <c r="AG80" s="102" t="s">
        <v>365</v>
      </c>
    </row>
    <row r="81" spans="1:33" ht="28.8" x14ac:dyDescent="0.3">
      <c r="A81" s="23" t="s">
        <v>145</v>
      </c>
      <c r="B81" s="4"/>
      <c r="C81" s="23" t="s">
        <v>286</v>
      </c>
      <c r="D81" s="3">
        <v>3</v>
      </c>
      <c r="E81" s="49"/>
      <c r="F81" s="49"/>
      <c r="G81" s="26"/>
      <c r="H81" s="45"/>
      <c r="I81" s="45"/>
      <c r="J81" s="46"/>
      <c r="K81" s="45"/>
      <c r="L81" s="46"/>
      <c r="M81" s="45"/>
      <c r="N81" s="45"/>
      <c r="O81" s="45"/>
      <c r="P81" s="47"/>
      <c r="Q81" s="95"/>
      <c r="R81" s="95"/>
      <c r="S81" s="95"/>
      <c r="T81" s="88"/>
      <c r="U81" s="95"/>
      <c r="V81" s="47"/>
      <c r="W81" s="47"/>
      <c r="X81" s="47"/>
      <c r="Y81" s="47"/>
      <c r="Z81" s="88"/>
      <c r="AA81" s="88"/>
      <c r="AB81" s="31">
        <f t="shared" si="9"/>
        <v>0</v>
      </c>
      <c r="AC81" s="23"/>
      <c r="AD81" s="16">
        <f t="shared" si="10"/>
        <v>0</v>
      </c>
      <c r="AE81" s="16">
        <f t="shared" si="11"/>
        <v>0</v>
      </c>
      <c r="AF81" s="2">
        <f t="shared" si="12"/>
        <v>0</v>
      </c>
      <c r="AG81" s="102" t="s">
        <v>366</v>
      </c>
    </row>
    <row r="82" spans="1:33" ht="43.2" x14ac:dyDescent="0.3">
      <c r="A82" s="23" t="s">
        <v>146</v>
      </c>
      <c r="B82" s="4"/>
      <c r="C82" s="30" t="s">
        <v>245</v>
      </c>
      <c r="D82" s="3">
        <v>1</v>
      </c>
      <c r="E82" s="49"/>
      <c r="F82" s="49" t="s">
        <v>26</v>
      </c>
      <c r="G82" s="26"/>
      <c r="H82" s="26">
        <v>4</v>
      </c>
      <c r="I82" s="45"/>
      <c r="J82" s="37">
        <v>3</v>
      </c>
      <c r="K82" s="45"/>
      <c r="L82" s="46"/>
      <c r="M82" s="45"/>
      <c r="N82" s="45"/>
      <c r="O82" s="45"/>
      <c r="P82" s="47"/>
      <c r="Q82" s="95"/>
      <c r="R82" s="95"/>
      <c r="S82" s="95"/>
      <c r="T82" s="88"/>
      <c r="U82" s="95"/>
      <c r="V82" s="47"/>
      <c r="W82" s="47"/>
      <c r="X82" s="47"/>
      <c r="Y82" s="47"/>
      <c r="Z82" s="88"/>
      <c r="AA82" s="88"/>
      <c r="AB82" s="31">
        <f t="shared" si="9"/>
        <v>7</v>
      </c>
      <c r="AC82" s="23"/>
      <c r="AD82" s="16">
        <f t="shared" si="10"/>
        <v>3</v>
      </c>
      <c r="AE82" s="16">
        <f t="shared" si="11"/>
        <v>0</v>
      </c>
      <c r="AF82" s="2">
        <f t="shared" si="12"/>
        <v>0</v>
      </c>
      <c r="AG82" s="102" t="s">
        <v>366</v>
      </c>
    </row>
    <row r="83" spans="1:33" x14ac:dyDescent="0.3">
      <c r="A83" s="23" t="s">
        <v>26</v>
      </c>
      <c r="B83" s="4"/>
      <c r="C83" s="30" t="s">
        <v>147</v>
      </c>
      <c r="D83" s="3">
        <v>1</v>
      </c>
      <c r="E83" s="49"/>
      <c r="F83" s="49"/>
      <c r="G83" s="37">
        <v>10</v>
      </c>
      <c r="H83" s="26">
        <v>10</v>
      </c>
      <c r="I83" s="26">
        <v>10</v>
      </c>
      <c r="J83" s="37">
        <v>10</v>
      </c>
      <c r="K83" s="26">
        <v>10</v>
      </c>
      <c r="L83" s="37">
        <v>10</v>
      </c>
      <c r="M83" s="26">
        <v>10</v>
      </c>
      <c r="N83" s="26">
        <v>10</v>
      </c>
      <c r="O83" s="26">
        <v>10</v>
      </c>
      <c r="P83" s="69">
        <v>5</v>
      </c>
      <c r="Q83" s="59">
        <v>10</v>
      </c>
      <c r="R83" s="59">
        <v>10</v>
      </c>
      <c r="S83" s="59">
        <v>10</v>
      </c>
      <c r="T83" s="89">
        <v>10</v>
      </c>
      <c r="U83" s="59">
        <v>10</v>
      </c>
      <c r="V83" s="69"/>
      <c r="W83" s="47"/>
      <c r="X83" s="47"/>
      <c r="Y83" s="47"/>
      <c r="Z83" s="88"/>
      <c r="AA83" s="88"/>
      <c r="AB83" s="31">
        <f t="shared" si="9"/>
        <v>145</v>
      </c>
      <c r="AC83" s="23"/>
      <c r="AD83" s="16">
        <f t="shared" si="10"/>
        <v>80</v>
      </c>
      <c r="AE83" s="16">
        <f t="shared" si="11"/>
        <v>45</v>
      </c>
      <c r="AF83" s="2">
        <f t="shared" si="12"/>
        <v>0</v>
      </c>
      <c r="AG83" s="102" t="s">
        <v>365</v>
      </c>
    </row>
    <row r="84" spans="1:33" x14ac:dyDescent="0.3">
      <c r="A84" s="23" t="s">
        <v>26</v>
      </c>
      <c r="B84" s="4"/>
      <c r="C84" s="51" t="s">
        <v>148</v>
      </c>
      <c r="D84" s="3">
        <v>1</v>
      </c>
      <c r="E84" s="49"/>
      <c r="F84" s="49"/>
      <c r="G84" s="37">
        <v>10</v>
      </c>
      <c r="H84" s="26">
        <v>5</v>
      </c>
      <c r="I84" s="26">
        <v>10</v>
      </c>
      <c r="J84" s="37">
        <v>5</v>
      </c>
      <c r="K84" s="26">
        <v>5</v>
      </c>
      <c r="L84" s="53">
        <v>5</v>
      </c>
      <c r="M84" s="26">
        <v>5</v>
      </c>
      <c r="N84" s="26">
        <v>5</v>
      </c>
      <c r="O84" s="26">
        <v>5</v>
      </c>
      <c r="P84" s="47"/>
      <c r="Q84" s="59">
        <v>10</v>
      </c>
      <c r="R84" s="59">
        <v>10</v>
      </c>
      <c r="S84" s="59">
        <v>10</v>
      </c>
      <c r="T84" s="89">
        <v>10</v>
      </c>
      <c r="U84" s="59">
        <v>10</v>
      </c>
      <c r="V84" s="47"/>
      <c r="W84" s="47"/>
      <c r="X84" s="47"/>
      <c r="Y84" s="47"/>
      <c r="Z84" s="88"/>
      <c r="AA84" s="88"/>
      <c r="AB84" s="31">
        <f t="shared" si="9"/>
        <v>105</v>
      </c>
      <c r="AC84" s="23"/>
      <c r="AD84" s="16">
        <f t="shared" si="10"/>
        <v>50</v>
      </c>
      <c r="AE84" s="16">
        <f t="shared" si="11"/>
        <v>40</v>
      </c>
      <c r="AF84" s="2">
        <f t="shared" si="12"/>
        <v>0</v>
      </c>
      <c r="AG84" s="102" t="s">
        <v>366</v>
      </c>
    </row>
    <row r="85" spans="1:33" x14ac:dyDescent="0.3">
      <c r="A85" s="23" t="s">
        <v>149</v>
      </c>
      <c r="B85" s="4"/>
      <c r="C85" s="4" t="s">
        <v>150</v>
      </c>
      <c r="D85" s="3">
        <v>1</v>
      </c>
      <c r="E85" s="49"/>
      <c r="F85" s="49"/>
      <c r="G85" s="26"/>
      <c r="H85" s="45"/>
      <c r="I85" s="45"/>
      <c r="J85" s="37"/>
      <c r="K85" s="45"/>
      <c r="L85" s="46"/>
      <c r="M85" s="45"/>
      <c r="N85" s="45"/>
      <c r="O85" s="26">
        <v>1</v>
      </c>
      <c r="P85" s="47"/>
      <c r="Q85" s="95"/>
      <c r="R85" s="95"/>
      <c r="S85" s="59">
        <v>5</v>
      </c>
      <c r="T85" s="88"/>
      <c r="U85" s="95"/>
      <c r="V85" s="47"/>
      <c r="W85" s="47"/>
      <c r="X85" s="47"/>
      <c r="Y85" s="47"/>
      <c r="Z85" s="88"/>
      <c r="AA85" s="88"/>
      <c r="AB85" s="31">
        <f t="shared" si="9"/>
        <v>6</v>
      </c>
      <c r="AC85" s="23"/>
      <c r="AD85" s="16">
        <f t="shared" si="10"/>
        <v>1</v>
      </c>
      <c r="AE85" s="16">
        <f t="shared" si="11"/>
        <v>5</v>
      </c>
      <c r="AF85" s="2">
        <f t="shared" si="12"/>
        <v>0</v>
      </c>
      <c r="AG85" s="102" t="s">
        <v>366</v>
      </c>
    </row>
    <row r="86" spans="1:33" x14ac:dyDescent="0.3">
      <c r="A86" s="23" t="s">
        <v>132</v>
      </c>
      <c r="B86" s="4"/>
      <c r="C86" s="4" t="s">
        <v>261</v>
      </c>
      <c r="D86" s="3">
        <v>1</v>
      </c>
      <c r="E86" s="49"/>
      <c r="F86" s="49"/>
      <c r="G86" s="26"/>
      <c r="H86" s="45"/>
      <c r="I86" s="45"/>
      <c r="J86" s="46"/>
      <c r="K86" s="45"/>
      <c r="L86" s="46"/>
      <c r="M86" s="45"/>
      <c r="N86" s="45"/>
      <c r="O86" s="26">
        <v>5</v>
      </c>
      <c r="P86" s="47"/>
      <c r="Q86" s="95"/>
      <c r="R86" s="95"/>
      <c r="S86" s="95"/>
      <c r="T86" s="89">
        <v>1</v>
      </c>
      <c r="U86" s="59"/>
      <c r="V86" s="47"/>
      <c r="W86" s="47"/>
      <c r="X86" s="47"/>
      <c r="Y86" s="47"/>
      <c r="Z86" s="88"/>
      <c r="AA86" s="88"/>
      <c r="AB86" s="31">
        <f t="shared" si="9"/>
        <v>6</v>
      </c>
      <c r="AC86" s="33" t="s">
        <v>296</v>
      </c>
      <c r="AD86" s="16">
        <f t="shared" si="10"/>
        <v>5</v>
      </c>
      <c r="AE86" s="16">
        <f t="shared" si="11"/>
        <v>1</v>
      </c>
      <c r="AF86" s="2">
        <f t="shared" si="12"/>
        <v>0</v>
      </c>
      <c r="AG86" s="102" t="s">
        <v>365</v>
      </c>
    </row>
    <row r="87" spans="1:33" x14ac:dyDescent="0.3">
      <c r="A87" s="23" t="s">
        <v>33</v>
      </c>
      <c r="B87" s="4"/>
      <c r="C87" s="30" t="s">
        <v>151</v>
      </c>
      <c r="D87" s="3">
        <v>1</v>
      </c>
      <c r="E87" s="49"/>
      <c r="F87" s="49"/>
      <c r="G87" s="26"/>
      <c r="H87" s="45"/>
      <c r="I87" s="46"/>
      <c r="J87" s="37">
        <v>3</v>
      </c>
      <c r="K87" s="26">
        <v>2</v>
      </c>
      <c r="L87" s="53">
        <v>2</v>
      </c>
      <c r="M87" s="45"/>
      <c r="N87" s="45"/>
      <c r="O87" s="26">
        <v>3</v>
      </c>
      <c r="P87" s="69">
        <v>3</v>
      </c>
      <c r="Q87" s="95"/>
      <c r="R87" s="95"/>
      <c r="S87" s="95"/>
      <c r="T87" s="89">
        <v>4</v>
      </c>
      <c r="U87" s="59"/>
      <c r="V87" s="47"/>
      <c r="W87" s="47"/>
      <c r="X87" s="47"/>
      <c r="Y87" s="47"/>
      <c r="Z87" s="88"/>
      <c r="AA87" s="88"/>
      <c r="AB87" s="31">
        <f t="shared" si="9"/>
        <v>17</v>
      </c>
      <c r="AC87" s="23"/>
      <c r="AD87" s="16">
        <f t="shared" si="10"/>
        <v>10</v>
      </c>
      <c r="AE87" s="16">
        <f t="shared" si="11"/>
        <v>7</v>
      </c>
      <c r="AF87" s="2">
        <f t="shared" si="12"/>
        <v>0</v>
      </c>
      <c r="AG87" s="102" t="s">
        <v>366</v>
      </c>
    </row>
    <row r="88" spans="1:33" ht="43.2" x14ac:dyDescent="0.3">
      <c r="A88" s="23" t="s">
        <v>152</v>
      </c>
      <c r="B88" s="4"/>
      <c r="C88" s="4" t="s">
        <v>153</v>
      </c>
      <c r="D88" s="3">
        <v>2</v>
      </c>
      <c r="E88" s="49"/>
      <c r="F88" s="49"/>
      <c r="G88" s="26"/>
      <c r="H88" s="45" t="s">
        <v>26</v>
      </c>
      <c r="I88" s="45"/>
      <c r="J88" s="46"/>
      <c r="K88" s="45"/>
      <c r="L88" s="46"/>
      <c r="M88" s="45"/>
      <c r="N88" s="45"/>
      <c r="O88" s="45"/>
      <c r="P88" s="47"/>
      <c r="Q88" s="59">
        <v>1</v>
      </c>
      <c r="R88" s="95"/>
      <c r="S88" s="95"/>
      <c r="T88" s="89">
        <v>2</v>
      </c>
      <c r="U88" s="95"/>
      <c r="V88" s="47"/>
      <c r="W88" s="47"/>
      <c r="X88" s="47"/>
      <c r="Y88" s="69"/>
      <c r="Z88" s="89">
        <v>3</v>
      </c>
      <c r="AA88" s="88"/>
      <c r="AB88" s="31">
        <f t="shared" si="9"/>
        <v>6</v>
      </c>
      <c r="AC88" s="33" t="s">
        <v>154</v>
      </c>
      <c r="AD88" s="16">
        <f t="shared" si="10"/>
        <v>0</v>
      </c>
      <c r="AE88" s="16">
        <f t="shared" si="11"/>
        <v>3</v>
      </c>
      <c r="AF88" s="2">
        <f t="shared" si="12"/>
        <v>3</v>
      </c>
      <c r="AG88" s="102" t="s">
        <v>366</v>
      </c>
    </row>
    <row r="89" spans="1:33" s="84" customFormat="1" x14ac:dyDescent="0.3">
      <c r="A89" s="52" t="s">
        <v>155</v>
      </c>
      <c r="B89" s="52"/>
      <c r="C89" s="29" t="s">
        <v>156</v>
      </c>
      <c r="D89" s="53">
        <v>1</v>
      </c>
      <c r="E89" s="82"/>
      <c r="F89" s="82"/>
      <c r="G89" s="53"/>
      <c r="H89" s="53"/>
      <c r="I89" s="53"/>
      <c r="J89" s="53"/>
      <c r="K89" s="53"/>
      <c r="L89" s="53"/>
      <c r="M89" s="53"/>
      <c r="N89" s="53"/>
      <c r="O89" s="53"/>
      <c r="P89" s="47"/>
      <c r="Q89" s="59"/>
      <c r="R89" s="95"/>
      <c r="S89" s="95"/>
      <c r="T89" s="89"/>
      <c r="U89" s="95"/>
      <c r="V89" s="47"/>
      <c r="W89" s="47"/>
      <c r="X89" s="47"/>
      <c r="Y89" s="69"/>
      <c r="Z89" s="53"/>
      <c r="AA89" s="53"/>
      <c r="AB89" s="53">
        <f t="shared" si="9"/>
        <v>0</v>
      </c>
      <c r="AC89" s="52" t="s">
        <v>270</v>
      </c>
      <c r="AD89" s="53">
        <f t="shared" si="10"/>
        <v>0</v>
      </c>
      <c r="AE89" s="83">
        <f t="shared" si="11"/>
        <v>0</v>
      </c>
      <c r="AF89" s="83">
        <f t="shared" si="12"/>
        <v>0</v>
      </c>
      <c r="AG89" s="102" t="s">
        <v>365</v>
      </c>
    </row>
    <row r="90" spans="1:33" ht="72" x14ac:dyDescent="0.3">
      <c r="A90" s="23" t="s">
        <v>157</v>
      </c>
      <c r="B90" s="4"/>
      <c r="C90" s="30" t="s">
        <v>158</v>
      </c>
      <c r="D90" s="3">
        <v>1</v>
      </c>
      <c r="E90" s="49"/>
      <c r="F90" s="49">
        <v>1500</v>
      </c>
      <c r="G90" s="26"/>
      <c r="H90" s="26">
        <v>5</v>
      </c>
      <c r="I90" s="45"/>
      <c r="J90" s="37">
        <v>35</v>
      </c>
      <c r="K90" s="45"/>
      <c r="L90" s="46"/>
      <c r="M90" s="45"/>
      <c r="N90" s="45"/>
      <c r="O90" s="45"/>
      <c r="P90" s="47"/>
      <c r="Q90" s="95"/>
      <c r="R90" s="95"/>
      <c r="S90" s="95"/>
      <c r="T90" s="89"/>
      <c r="U90" s="59">
        <v>5</v>
      </c>
      <c r="V90" s="47"/>
      <c r="W90" s="47"/>
      <c r="X90" s="69"/>
      <c r="Y90" s="69"/>
      <c r="Z90" s="89">
        <v>10</v>
      </c>
      <c r="AA90" s="88"/>
      <c r="AB90" s="31">
        <f t="shared" si="9"/>
        <v>55</v>
      </c>
      <c r="AC90" s="33" t="s">
        <v>248</v>
      </c>
      <c r="AD90" s="16">
        <f t="shared" si="10"/>
        <v>35</v>
      </c>
      <c r="AE90" s="16">
        <f t="shared" si="11"/>
        <v>0</v>
      </c>
      <c r="AF90" s="2">
        <f t="shared" si="12"/>
        <v>10</v>
      </c>
      <c r="AG90" s="102" t="s">
        <v>366</v>
      </c>
    </row>
    <row r="91" spans="1:33" ht="28.8" x14ac:dyDescent="0.3">
      <c r="A91" s="23" t="s">
        <v>159</v>
      </c>
      <c r="B91" s="4"/>
      <c r="C91" s="4" t="s">
        <v>160</v>
      </c>
      <c r="D91" s="3">
        <v>2</v>
      </c>
      <c r="E91" s="27">
        <v>600</v>
      </c>
      <c r="F91" s="49"/>
      <c r="G91" s="26"/>
      <c r="H91" s="45"/>
      <c r="I91" s="45"/>
      <c r="J91" s="46"/>
      <c r="K91" s="26">
        <v>1</v>
      </c>
      <c r="L91" s="37"/>
      <c r="M91" s="26"/>
      <c r="N91" s="26"/>
      <c r="O91" s="26"/>
      <c r="P91" s="69"/>
      <c r="Q91" s="59">
        <v>3</v>
      </c>
      <c r="R91" s="59"/>
      <c r="S91" s="59"/>
      <c r="T91" s="88"/>
      <c r="U91" s="59">
        <v>11</v>
      </c>
      <c r="V91" s="69"/>
      <c r="W91" s="69"/>
      <c r="X91" s="69"/>
      <c r="Y91" s="69"/>
      <c r="Z91" s="89">
        <v>8</v>
      </c>
      <c r="AA91" s="88"/>
      <c r="AB91" s="31">
        <f t="shared" si="9"/>
        <v>23</v>
      </c>
      <c r="AC91" s="23"/>
      <c r="AD91" s="16">
        <f t="shared" si="10"/>
        <v>1</v>
      </c>
      <c r="AE91" s="16">
        <f t="shared" si="11"/>
        <v>3</v>
      </c>
      <c r="AF91" s="2">
        <f t="shared" si="12"/>
        <v>8</v>
      </c>
      <c r="AG91" s="102" t="s">
        <v>366</v>
      </c>
    </row>
    <row r="92" spans="1:33" ht="28.8" x14ac:dyDescent="0.3">
      <c r="A92" s="23" t="s">
        <v>161</v>
      </c>
      <c r="B92" s="4"/>
      <c r="C92" s="30" t="s">
        <v>162</v>
      </c>
      <c r="D92" s="3">
        <v>1</v>
      </c>
      <c r="E92" s="49" t="s">
        <v>26</v>
      </c>
      <c r="F92" s="49"/>
      <c r="G92" s="26"/>
      <c r="H92" s="26">
        <v>1</v>
      </c>
      <c r="I92" s="45"/>
      <c r="J92" s="37">
        <v>2</v>
      </c>
      <c r="K92" s="45"/>
      <c r="L92" s="46"/>
      <c r="M92" s="45"/>
      <c r="N92" s="45"/>
      <c r="O92" s="45"/>
      <c r="P92" s="47"/>
      <c r="Q92" s="95"/>
      <c r="R92" s="95"/>
      <c r="S92" s="95"/>
      <c r="T92" s="88"/>
      <c r="U92" s="95"/>
      <c r="V92" s="47"/>
      <c r="W92" s="47"/>
      <c r="X92" s="47"/>
      <c r="Y92" s="47"/>
      <c r="Z92" s="88"/>
      <c r="AA92" s="88"/>
      <c r="AB92" s="31">
        <f t="shared" si="9"/>
        <v>3</v>
      </c>
      <c r="AC92" s="23" t="s">
        <v>26</v>
      </c>
      <c r="AD92" s="16">
        <f t="shared" si="10"/>
        <v>2</v>
      </c>
      <c r="AE92" s="16">
        <f t="shared" si="11"/>
        <v>0</v>
      </c>
      <c r="AF92" s="2">
        <f t="shared" si="12"/>
        <v>0</v>
      </c>
      <c r="AG92" s="102" t="s">
        <v>365</v>
      </c>
    </row>
    <row r="93" spans="1:33" ht="72" x14ac:dyDescent="0.3">
      <c r="A93" s="25" t="s">
        <v>163</v>
      </c>
      <c r="B93" s="22"/>
      <c r="C93" s="30" t="s">
        <v>344</v>
      </c>
      <c r="D93" s="31">
        <v>2</v>
      </c>
      <c r="E93" s="50"/>
      <c r="F93" s="50"/>
      <c r="G93" s="37"/>
      <c r="H93" s="46"/>
      <c r="I93" s="46"/>
      <c r="J93" s="46"/>
      <c r="K93" s="46"/>
      <c r="L93" s="46"/>
      <c r="M93" s="46"/>
      <c r="N93" s="46"/>
      <c r="O93" s="37">
        <v>10</v>
      </c>
      <c r="P93" s="47"/>
      <c r="Q93" s="95"/>
      <c r="R93" s="95"/>
      <c r="S93" s="95"/>
      <c r="T93" s="88"/>
      <c r="U93" s="95"/>
      <c r="V93" s="47"/>
      <c r="W93" s="47"/>
      <c r="X93" s="47"/>
      <c r="Y93" s="47"/>
      <c r="Z93" s="88"/>
      <c r="AA93" s="88"/>
      <c r="AB93" s="31">
        <f t="shared" si="9"/>
        <v>10</v>
      </c>
      <c r="AC93" s="51" t="s">
        <v>312</v>
      </c>
      <c r="AD93" s="16">
        <f t="shared" si="10"/>
        <v>10</v>
      </c>
      <c r="AE93" s="16">
        <f t="shared" si="11"/>
        <v>0</v>
      </c>
      <c r="AF93" s="32">
        <f t="shared" si="12"/>
        <v>0</v>
      </c>
      <c r="AG93" s="102" t="s">
        <v>366</v>
      </c>
    </row>
    <row r="94" spans="1:33" ht="57.6" x14ac:dyDescent="0.3">
      <c r="A94" s="25" t="s">
        <v>163</v>
      </c>
      <c r="B94" s="22"/>
      <c r="C94" s="29" t="s">
        <v>302</v>
      </c>
      <c r="D94" s="31">
        <v>2</v>
      </c>
      <c r="E94" s="50"/>
      <c r="F94" s="50"/>
      <c r="G94" s="37"/>
      <c r="H94" s="46"/>
      <c r="I94" s="46"/>
      <c r="J94" s="46"/>
      <c r="K94" s="46"/>
      <c r="L94" s="46"/>
      <c r="M94" s="46"/>
      <c r="N94" s="46"/>
      <c r="O94" s="46"/>
      <c r="P94" s="47"/>
      <c r="Q94" s="95"/>
      <c r="R94" s="95"/>
      <c r="S94" s="95"/>
      <c r="T94" s="88"/>
      <c r="U94" s="95"/>
      <c r="V94" s="47"/>
      <c r="W94" s="47"/>
      <c r="X94" s="47"/>
      <c r="Y94" s="47"/>
      <c r="Z94" s="88"/>
      <c r="AA94" s="88"/>
      <c r="AB94" s="31">
        <f t="shared" si="9"/>
        <v>0</v>
      </c>
      <c r="AC94" s="51" t="s">
        <v>297</v>
      </c>
      <c r="AD94" s="16">
        <f t="shared" si="10"/>
        <v>0</v>
      </c>
      <c r="AE94" s="16">
        <f t="shared" si="11"/>
        <v>0</v>
      </c>
      <c r="AF94" s="32">
        <f t="shared" si="12"/>
        <v>0</v>
      </c>
      <c r="AG94" s="102" t="s">
        <v>365</v>
      </c>
    </row>
    <row r="95" spans="1:33" ht="28.8" x14ac:dyDescent="0.3">
      <c r="A95" s="23" t="s">
        <v>164</v>
      </c>
      <c r="B95" s="4"/>
      <c r="C95" s="4" t="s">
        <v>165</v>
      </c>
      <c r="D95" s="3">
        <v>1</v>
      </c>
      <c r="E95" s="49" t="s">
        <v>26</v>
      </c>
      <c r="F95" s="49"/>
      <c r="G95" s="26"/>
      <c r="H95" s="45"/>
      <c r="I95" s="45"/>
      <c r="J95" s="37">
        <v>1</v>
      </c>
      <c r="K95" s="45"/>
      <c r="L95" s="46"/>
      <c r="M95" s="45"/>
      <c r="N95" s="45"/>
      <c r="O95" s="45"/>
      <c r="P95" s="69">
        <v>1</v>
      </c>
      <c r="Q95" s="59"/>
      <c r="R95" s="59"/>
      <c r="S95" s="59"/>
      <c r="T95" s="89"/>
      <c r="U95" s="59"/>
      <c r="V95" s="69"/>
      <c r="W95" s="69">
        <v>2</v>
      </c>
      <c r="X95" s="69">
        <v>6</v>
      </c>
      <c r="Y95" s="69"/>
      <c r="Z95" s="89">
        <v>5</v>
      </c>
      <c r="AA95" s="89">
        <v>11</v>
      </c>
      <c r="AB95" s="31">
        <f t="shared" si="9"/>
        <v>26</v>
      </c>
      <c r="AC95" s="33" t="s">
        <v>272</v>
      </c>
      <c r="AD95" s="16">
        <f t="shared" si="10"/>
        <v>1</v>
      </c>
      <c r="AE95" s="16">
        <f t="shared" si="11"/>
        <v>9</v>
      </c>
      <c r="AF95" s="2">
        <f t="shared" si="12"/>
        <v>16</v>
      </c>
      <c r="AG95" s="102" t="s">
        <v>366</v>
      </c>
    </row>
    <row r="96" spans="1:33" x14ac:dyDescent="0.3">
      <c r="A96" s="23" t="s">
        <v>166</v>
      </c>
      <c r="B96" s="4"/>
      <c r="C96" s="30" t="s">
        <v>167</v>
      </c>
      <c r="D96" s="3">
        <v>1</v>
      </c>
      <c r="E96" s="49"/>
      <c r="F96" s="49">
        <v>300</v>
      </c>
      <c r="G96" s="26"/>
      <c r="H96" s="45"/>
      <c r="I96" s="45"/>
      <c r="J96" s="37">
        <v>7</v>
      </c>
      <c r="K96" s="45"/>
      <c r="L96" s="46"/>
      <c r="M96" s="45"/>
      <c r="N96" s="45"/>
      <c r="O96" s="45"/>
      <c r="P96" s="47"/>
      <c r="Q96" s="95"/>
      <c r="R96" s="95"/>
      <c r="S96" s="95"/>
      <c r="T96" s="89">
        <v>3</v>
      </c>
      <c r="U96" s="59"/>
      <c r="V96" s="47"/>
      <c r="W96" s="47"/>
      <c r="X96" s="69"/>
      <c r="Y96" s="47"/>
      <c r="Z96" s="88"/>
      <c r="AA96" s="88"/>
      <c r="AB96" s="31">
        <f t="shared" si="9"/>
        <v>10</v>
      </c>
      <c r="AC96" s="23" t="s">
        <v>26</v>
      </c>
      <c r="AD96" s="16">
        <f t="shared" si="10"/>
        <v>7</v>
      </c>
      <c r="AE96" s="16">
        <f t="shared" si="11"/>
        <v>3</v>
      </c>
      <c r="AF96" s="2">
        <f t="shared" si="12"/>
        <v>0</v>
      </c>
      <c r="AG96" s="102" t="s">
        <v>366</v>
      </c>
    </row>
    <row r="97" spans="1:33" ht="28.8" x14ac:dyDescent="0.3">
      <c r="A97" s="23" t="s">
        <v>166</v>
      </c>
      <c r="B97" s="4"/>
      <c r="C97" s="30" t="s">
        <v>168</v>
      </c>
      <c r="D97" s="3">
        <v>1</v>
      </c>
      <c r="E97" s="49" t="s">
        <v>206</v>
      </c>
      <c r="F97" s="49"/>
      <c r="G97" s="26"/>
      <c r="H97" s="45"/>
      <c r="I97" s="45"/>
      <c r="J97" s="37">
        <v>3</v>
      </c>
      <c r="K97" s="45"/>
      <c r="L97" s="46"/>
      <c r="M97" s="45"/>
      <c r="N97" s="45"/>
      <c r="O97" s="45"/>
      <c r="P97" s="47"/>
      <c r="Q97" s="95"/>
      <c r="R97" s="95"/>
      <c r="S97" s="95"/>
      <c r="T97" s="89">
        <v>1</v>
      </c>
      <c r="U97" s="59"/>
      <c r="V97" s="47"/>
      <c r="W97" s="47"/>
      <c r="X97" s="47"/>
      <c r="Y97" s="47"/>
      <c r="Z97" s="88"/>
      <c r="AA97" s="88"/>
      <c r="AB97" s="31">
        <f t="shared" si="9"/>
        <v>4</v>
      </c>
      <c r="AC97" s="33" t="s">
        <v>306</v>
      </c>
      <c r="AD97" s="16">
        <f t="shared" si="10"/>
        <v>3</v>
      </c>
      <c r="AE97" s="16">
        <f t="shared" si="11"/>
        <v>1</v>
      </c>
      <c r="AF97" s="2">
        <f t="shared" si="12"/>
        <v>0</v>
      </c>
      <c r="AG97" s="102" t="s">
        <v>366</v>
      </c>
    </row>
    <row r="98" spans="1:33" ht="28.8" x14ac:dyDescent="0.3">
      <c r="A98" s="23" t="s">
        <v>46</v>
      </c>
      <c r="B98" s="4"/>
      <c r="C98" s="30" t="s">
        <v>247</v>
      </c>
      <c r="D98" s="3">
        <v>1</v>
      </c>
      <c r="E98" s="49"/>
      <c r="F98" s="49">
        <v>300</v>
      </c>
      <c r="G98" s="26"/>
      <c r="H98" s="45"/>
      <c r="I98" s="45"/>
      <c r="J98" s="37">
        <v>4</v>
      </c>
      <c r="K98" s="45"/>
      <c r="L98" s="46"/>
      <c r="M98" s="45"/>
      <c r="N98" s="45"/>
      <c r="O98" s="45"/>
      <c r="P98" s="47"/>
      <c r="Q98" s="95"/>
      <c r="R98" s="95"/>
      <c r="S98" s="95"/>
      <c r="T98" s="89">
        <v>2</v>
      </c>
      <c r="U98" s="59"/>
      <c r="V98" s="47"/>
      <c r="W98" s="47"/>
      <c r="X98" s="47"/>
      <c r="Y98" s="47"/>
      <c r="Z98" s="89"/>
      <c r="AA98" s="88"/>
      <c r="AB98" s="31">
        <f t="shared" ref="AB98:AB129" si="13">SUM(G98:AA98)</f>
        <v>6</v>
      </c>
      <c r="AC98" s="23"/>
      <c r="AD98" s="16">
        <f t="shared" ref="AD98:AD129" si="14">I98+J98+K98+L98+M98+N98+O98+G98+V98</f>
        <v>4</v>
      </c>
      <c r="AE98" s="16">
        <f t="shared" ref="AE98:AE129" si="15">P98+Q98+R98+W98+X98+Y98+S98+T98</f>
        <v>2</v>
      </c>
      <c r="AF98" s="2">
        <f t="shared" si="12"/>
        <v>0</v>
      </c>
      <c r="AG98" s="102" t="s">
        <v>366</v>
      </c>
    </row>
    <row r="99" spans="1:33" ht="28.8" x14ac:dyDescent="0.3">
      <c r="A99" s="23" t="s">
        <v>169</v>
      </c>
      <c r="B99" s="4"/>
      <c r="C99" s="4" t="s">
        <v>170</v>
      </c>
      <c r="D99" s="3"/>
      <c r="E99" s="49"/>
      <c r="F99" s="49"/>
      <c r="G99" s="26"/>
      <c r="H99" s="45"/>
      <c r="I99" s="45"/>
      <c r="J99" s="46"/>
      <c r="K99" s="45"/>
      <c r="L99" s="46"/>
      <c r="M99" s="45"/>
      <c r="N99" s="45"/>
      <c r="O99" s="45"/>
      <c r="P99" s="47"/>
      <c r="Q99" s="59"/>
      <c r="R99" s="59"/>
      <c r="S99" s="59"/>
      <c r="T99" s="89">
        <v>4</v>
      </c>
      <c r="U99" s="59"/>
      <c r="V99" s="69"/>
      <c r="W99" s="69"/>
      <c r="X99" s="69"/>
      <c r="Y99" s="69"/>
      <c r="Z99" s="89">
        <v>4</v>
      </c>
      <c r="AA99" s="88"/>
      <c r="AB99" s="31">
        <f t="shared" si="13"/>
        <v>8</v>
      </c>
      <c r="AC99" s="23"/>
      <c r="AD99" s="16">
        <f t="shared" si="14"/>
        <v>0</v>
      </c>
      <c r="AE99" s="16">
        <f t="shared" si="15"/>
        <v>4</v>
      </c>
      <c r="AF99" s="2">
        <f t="shared" si="12"/>
        <v>4</v>
      </c>
      <c r="AG99" s="102" t="s">
        <v>366</v>
      </c>
    </row>
    <row r="100" spans="1:33" x14ac:dyDescent="0.3">
      <c r="A100" s="29" t="s">
        <v>171</v>
      </c>
      <c r="B100" s="30"/>
      <c r="C100" s="29" t="s">
        <v>172</v>
      </c>
      <c r="D100" s="31"/>
      <c r="E100" s="50"/>
      <c r="F100" s="50"/>
      <c r="G100" s="37"/>
      <c r="H100" s="46"/>
      <c r="I100" s="46"/>
      <c r="J100" s="46"/>
      <c r="K100" s="46"/>
      <c r="L100" s="46"/>
      <c r="M100" s="46"/>
      <c r="N100" s="46"/>
      <c r="O100" s="46"/>
      <c r="P100" s="47"/>
      <c r="Q100" s="95"/>
      <c r="R100" s="95"/>
      <c r="S100" s="95"/>
      <c r="T100" s="88"/>
      <c r="U100" s="95"/>
      <c r="V100" s="47"/>
      <c r="W100" s="47"/>
      <c r="X100" s="47"/>
      <c r="Y100" s="47"/>
      <c r="Z100" s="88"/>
      <c r="AA100" s="88"/>
      <c r="AB100" s="31">
        <f t="shared" si="13"/>
        <v>0</v>
      </c>
      <c r="AC100" s="29"/>
      <c r="AD100" s="16">
        <f t="shared" si="14"/>
        <v>0</v>
      </c>
      <c r="AE100" s="16">
        <f t="shared" si="15"/>
        <v>0</v>
      </c>
      <c r="AF100" s="32">
        <f t="shared" si="12"/>
        <v>0</v>
      </c>
      <c r="AG100" s="102" t="s">
        <v>365</v>
      </c>
    </row>
    <row r="101" spans="1:33" s="77" customFormat="1" ht="28.8" x14ac:dyDescent="0.3">
      <c r="A101" s="41" t="s">
        <v>173</v>
      </c>
      <c r="B101" s="41"/>
      <c r="C101" s="41" t="s">
        <v>271</v>
      </c>
      <c r="D101" s="73"/>
      <c r="E101" s="74"/>
      <c r="F101" s="74"/>
      <c r="G101" s="73"/>
      <c r="H101" s="73"/>
      <c r="I101" s="73"/>
      <c r="J101" s="53"/>
      <c r="K101" s="73"/>
      <c r="L101" s="53">
        <v>20</v>
      </c>
      <c r="M101" s="73"/>
      <c r="N101" s="73"/>
      <c r="O101" s="73"/>
      <c r="P101" s="75"/>
      <c r="Q101" s="96"/>
      <c r="R101" s="96"/>
      <c r="S101" s="96"/>
      <c r="T101" s="90"/>
      <c r="U101" s="96"/>
      <c r="V101" s="75"/>
      <c r="W101" s="75"/>
      <c r="X101" s="75"/>
      <c r="Y101" s="75"/>
      <c r="Z101" s="90"/>
      <c r="AA101" s="90"/>
      <c r="AB101" s="53">
        <f t="shared" si="13"/>
        <v>20</v>
      </c>
      <c r="AC101" s="41" t="s">
        <v>316</v>
      </c>
      <c r="AD101" s="16">
        <f t="shared" si="14"/>
        <v>20</v>
      </c>
      <c r="AE101" s="16">
        <f t="shared" si="15"/>
        <v>0</v>
      </c>
      <c r="AF101" s="76">
        <f t="shared" si="12"/>
        <v>0</v>
      </c>
      <c r="AG101" s="102" t="s">
        <v>366</v>
      </c>
    </row>
    <row r="102" spans="1:33" x14ac:dyDescent="0.3">
      <c r="A102" s="23" t="s">
        <v>125</v>
      </c>
      <c r="B102" s="4"/>
      <c r="C102" s="23" t="s">
        <v>174</v>
      </c>
      <c r="D102" s="3"/>
      <c r="E102" s="49"/>
      <c r="F102" s="49"/>
      <c r="G102" s="26"/>
      <c r="H102" s="45"/>
      <c r="I102" s="45"/>
      <c r="J102" s="46"/>
      <c r="K102" s="45"/>
      <c r="L102" s="46"/>
      <c r="M102" s="45"/>
      <c r="N102" s="45"/>
      <c r="O102" s="45"/>
      <c r="P102" s="47"/>
      <c r="Q102" s="95"/>
      <c r="R102" s="59"/>
      <c r="S102" s="95"/>
      <c r="T102" s="88"/>
      <c r="U102" s="95"/>
      <c r="V102" s="47"/>
      <c r="W102" s="47"/>
      <c r="X102" s="47"/>
      <c r="Y102" s="47"/>
      <c r="Z102" s="89"/>
      <c r="AA102" s="88"/>
      <c r="AB102" s="31">
        <f t="shared" si="13"/>
        <v>0</v>
      </c>
      <c r="AC102" s="23"/>
      <c r="AD102" s="16">
        <f t="shared" si="14"/>
        <v>0</v>
      </c>
      <c r="AE102" s="16">
        <f t="shared" si="15"/>
        <v>0</v>
      </c>
      <c r="AF102" s="2">
        <f t="shared" si="12"/>
        <v>0</v>
      </c>
      <c r="AG102" s="102" t="s">
        <v>365</v>
      </c>
    </row>
    <row r="103" spans="1:33" ht="43.2" x14ac:dyDescent="0.3">
      <c r="A103" s="23" t="s">
        <v>175</v>
      </c>
      <c r="B103" s="4"/>
      <c r="C103" s="4" t="s">
        <v>176</v>
      </c>
      <c r="D103" s="3"/>
      <c r="E103" s="49"/>
      <c r="F103" s="49"/>
      <c r="G103" s="26">
        <v>1</v>
      </c>
      <c r="H103" s="45"/>
      <c r="I103" s="26">
        <v>1</v>
      </c>
      <c r="J103" s="37">
        <v>1</v>
      </c>
      <c r="K103" s="26">
        <v>2</v>
      </c>
      <c r="L103" s="37">
        <v>1</v>
      </c>
      <c r="M103" s="26">
        <v>1</v>
      </c>
      <c r="N103" s="26">
        <v>1</v>
      </c>
      <c r="O103" s="26">
        <v>1</v>
      </c>
      <c r="P103" s="47"/>
      <c r="Q103" s="95"/>
      <c r="R103" s="95"/>
      <c r="S103" s="95"/>
      <c r="T103" s="88"/>
      <c r="U103" s="95"/>
      <c r="V103" s="47"/>
      <c r="W103" s="47"/>
      <c r="X103" s="47"/>
      <c r="Y103" s="47"/>
      <c r="Z103" s="88"/>
      <c r="AA103" s="88"/>
      <c r="AB103" s="31">
        <f t="shared" si="13"/>
        <v>9</v>
      </c>
      <c r="AC103" s="23"/>
      <c r="AD103" s="16">
        <f t="shared" si="14"/>
        <v>9</v>
      </c>
      <c r="AE103" s="16">
        <f t="shared" si="15"/>
        <v>0</v>
      </c>
      <c r="AF103" s="2">
        <f t="shared" ref="AF103:AF134" si="16">Z103+AA103</f>
        <v>0</v>
      </c>
      <c r="AG103" s="102" t="s">
        <v>366</v>
      </c>
    </row>
    <row r="104" spans="1:33" ht="28.8" x14ac:dyDescent="0.3">
      <c r="A104" s="23"/>
      <c r="B104" s="4"/>
      <c r="C104" s="4" t="s">
        <v>177</v>
      </c>
      <c r="D104" s="3">
        <v>1</v>
      </c>
      <c r="E104" s="49"/>
      <c r="F104" s="27">
        <v>250</v>
      </c>
      <c r="G104" s="26"/>
      <c r="H104" s="45"/>
      <c r="I104" s="45"/>
      <c r="J104" s="46"/>
      <c r="K104" s="45"/>
      <c r="L104" s="53">
        <v>1</v>
      </c>
      <c r="M104" s="45"/>
      <c r="N104" s="45"/>
      <c r="O104" s="45"/>
      <c r="P104" s="47"/>
      <c r="Q104" s="59">
        <v>1</v>
      </c>
      <c r="R104" s="59">
        <v>5</v>
      </c>
      <c r="S104" s="59">
        <v>1</v>
      </c>
      <c r="T104" s="89">
        <v>1</v>
      </c>
      <c r="U104" s="59">
        <v>1</v>
      </c>
      <c r="V104" s="69"/>
      <c r="W104" s="69"/>
      <c r="X104" s="47"/>
      <c r="Y104" s="47"/>
      <c r="Z104" s="88"/>
      <c r="AA104" s="88"/>
      <c r="AB104" s="31">
        <f t="shared" si="13"/>
        <v>10</v>
      </c>
      <c r="AC104" s="33" t="s">
        <v>324</v>
      </c>
      <c r="AD104" s="16">
        <f t="shared" si="14"/>
        <v>1</v>
      </c>
      <c r="AE104" s="16">
        <f t="shared" si="15"/>
        <v>8</v>
      </c>
      <c r="AF104" s="2">
        <f t="shared" si="16"/>
        <v>0</v>
      </c>
      <c r="AG104" s="102" t="s">
        <v>366</v>
      </c>
    </row>
    <row r="105" spans="1:33" ht="43.2" x14ac:dyDescent="0.3">
      <c r="A105" s="23"/>
      <c r="B105" s="4"/>
      <c r="C105" s="4" t="s">
        <v>257</v>
      </c>
      <c r="D105" s="3"/>
      <c r="E105" s="49"/>
      <c r="F105" s="49"/>
      <c r="G105" s="26"/>
      <c r="H105" s="45"/>
      <c r="I105" s="45"/>
      <c r="J105" s="46"/>
      <c r="K105" s="37">
        <v>8</v>
      </c>
      <c r="L105" s="46"/>
      <c r="M105" s="45"/>
      <c r="N105" s="45"/>
      <c r="O105" s="45"/>
      <c r="P105" s="47"/>
      <c r="Q105" s="59">
        <v>8</v>
      </c>
      <c r="R105" s="95"/>
      <c r="S105" s="95"/>
      <c r="T105" s="89">
        <v>4</v>
      </c>
      <c r="U105" s="59"/>
      <c r="V105" s="47"/>
      <c r="W105" s="47"/>
      <c r="X105" s="47"/>
      <c r="Y105" s="47"/>
      <c r="Z105" s="88"/>
      <c r="AA105" s="88"/>
      <c r="AB105" s="31">
        <f t="shared" si="13"/>
        <v>20</v>
      </c>
      <c r="AC105" s="33" t="s">
        <v>345</v>
      </c>
      <c r="AD105" s="16">
        <f t="shared" si="14"/>
        <v>8</v>
      </c>
      <c r="AE105" s="16">
        <f t="shared" si="15"/>
        <v>12</v>
      </c>
      <c r="AF105" s="2">
        <f t="shared" si="16"/>
        <v>0</v>
      </c>
      <c r="AG105" s="102" t="s">
        <v>366</v>
      </c>
    </row>
    <row r="106" spans="1:33" ht="86.4" x14ac:dyDescent="0.3">
      <c r="A106" s="23" t="s">
        <v>133</v>
      </c>
      <c r="B106" s="4"/>
      <c r="C106" s="30" t="s">
        <v>178</v>
      </c>
      <c r="D106" s="3"/>
      <c r="E106" s="49"/>
      <c r="F106" s="49">
        <v>1200</v>
      </c>
      <c r="G106" s="26"/>
      <c r="H106" s="45"/>
      <c r="I106" s="45"/>
      <c r="J106" s="37">
        <v>10</v>
      </c>
      <c r="K106" s="45"/>
      <c r="L106" s="46"/>
      <c r="M106" s="45"/>
      <c r="N106" s="45"/>
      <c r="O106" s="45"/>
      <c r="P106" s="47"/>
      <c r="Q106" s="59">
        <v>2</v>
      </c>
      <c r="R106" s="95"/>
      <c r="S106" s="95"/>
      <c r="T106" s="88"/>
      <c r="U106" s="95"/>
      <c r="V106" s="47"/>
      <c r="W106" s="47"/>
      <c r="X106" s="47"/>
      <c r="Y106" s="69"/>
      <c r="Z106" s="88"/>
      <c r="AA106" s="88"/>
      <c r="AB106" s="31">
        <f t="shared" si="13"/>
        <v>12</v>
      </c>
      <c r="AC106" s="33" t="s">
        <v>349</v>
      </c>
      <c r="AD106" s="16">
        <f t="shared" si="14"/>
        <v>10</v>
      </c>
      <c r="AE106" s="16">
        <f t="shared" si="15"/>
        <v>2</v>
      </c>
      <c r="AF106" s="2">
        <f t="shared" si="16"/>
        <v>0</v>
      </c>
      <c r="AG106" s="102" t="s">
        <v>366</v>
      </c>
    </row>
    <row r="107" spans="1:33" s="77" customFormat="1" ht="28.8" x14ac:dyDescent="0.3">
      <c r="A107" s="41" t="s">
        <v>179</v>
      </c>
      <c r="B107" s="41"/>
      <c r="C107" s="41" t="s">
        <v>273</v>
      </c>
      <c r="D107" s="73">
        <v>1</v>
      </c>
      <c r="E107" s="74"/>
      <c r="F107" s="74"/>
      <c r="G107" s="73"/>
      <c r="H107" s="73"/>
      <c r="I107" s="73"/>
      <c r="J107" s="53"/>
      <c r="K107" s="73"/>
      <c r="L107" s="53">
        <v>5</v>
      </c>
      <c r="M107" s="73"/>
      <c r="N107" s="73"/>
      <c r="O107" s="73"/>
      <c r="P107" s="75"/>
      <c r="Q107" s="96"/>
      <c r="R107" s="96"/>
      <c r="S107" s="96"/>
      <c r="T107" s="90"/>
      <c r="U107" s="96"/>
      <c r="V107" s="75"/>
      <c r="W107" s="75"/>
      <c r="X107" s="75"/>
      <c r="Y107" s="75"/>
      <c r="Z107" s="90"/>
      <c r="AA107" s="90"/>
      <c r="AB107" s="53">
        <f t="shared" si="13"/>
        <v>5</v>
      </c>
      <c r="AC107" s="41" t="s">
        <v>317</v>
      </c>
      <c r="AD107" s="16">
        <f t="shared" si="14"/>
        <v>5</v>
      </c>
      <c r="AE107" s="16">
        <f t="shared" si="15"/>
        <v>0</v>
      </c>
      <c r="AF107" s="76">
        <f t="shared" si="16"/>
        <v>0</v>
      </c>
      <c r="AG107" s="102" t="s">
        <v>366</v>
      </c>
    </row>
    <row r="108" spans="1:33" ht="28.8" x14ac:dyDescent="0.3">
      <c r="A108" s="23"/>
      <c r="B108" s="4"/>
      <c r="C108" s="30" t="s">
        <v>180</v>
      </c>
      <c r="D108" s="3"/>
      <c r="E108" s="49"/>
      <c r="F108" s="49"/>
      <c r="G108" s="26"/>
      <c r="H108" s="45"/>
      <c r="I108" s="45"/>
      <c r="J108" s="37">
        <v>7</v>
      </c>
      <c r="K108" s="45"/>
      <c r="L108" s="46"/>
      <c r="M108" s="45"/>
      <c r="N108" s="45"/>
      <c r="O108" s="45"/>
      <c r="P108" s="47"/>
      <c r="Q108" s="95"/>
      <c r="R108" s="95"/>
      <c r="S108" s="95"/>
      <c r="T108" s="88"/>
      <c r="U108" s="95"/>
      <c r="V108" s="47"/>
      <c r="W108" s="47"/>
      <c r="X108" s="47"/>
      <c r="Y108" s="47"/>
      <c r="Z108" s="89">
        <v>3</v>
      </c>
      <c r="AA108" s="89">
        <v>2</v>
      </c>
      <c r="AB108" s="31">
        <f t="shared" si="13"/>
        <v>12</v>
      </c>
      <c r="AC108" s="33" t="s">
        <v>254</v>
      </c>
      <c r="AD108" s="16">
        <f t="shared" si="14"/>
        <v>7</v>
      </c>
      <c r="AE108" s="16">
        <f t="shared" si="15"/>
        <v>0</v>
      </c>
      <c r="AF108" s="2">
        <f t="shared" si="16"/>
        <v>5</v>
      </c>
      <c r="AG108" s="102" t="s">
        <v>366</v>
      </c>
    </row>
    <row r="109" spans="1:33" s="77" customFormat="1" ht="28.8" x14ac:dyDescent="0.3">
      <c r="A109" s="41" t="s">
        <v>181</v>
      </c>
      <c r="B109" s="41"/>
      <c r="C109" s="41" t="s">
        <v>182</v>
      </c>
      <c r="D109" s="73">
        <v>2</v>
      </c>
      <c r="E109" s="74"/>
      <c r="F109" s="74">
        <v>50</v>
      </c>
      <c r="G109" s="73"/>
      <c r="H109" s="73"/>
      <c r="I109" s="73"/>
      <c r="J109" s="53"/>
      <c r="K109" s="73"/>
      <c r="L109" s="53">
        <v>0</v>
      </c>
      <c r="M109" s="73"/>
      <c r="N109" s="73"/>
      <c r="O109" s="73"/>
      <c r="P109" s="75"/>
      <c r="Q109" s="96"/>
      <c r="R109" s="96">
        <v>0</v>
      </c>
      <c r="S109" s="96"/>
      <c r="T109" s="90"/>
      <c r="U109" s="96"/>
      <c r="V109" s="75"/>
      <c r="W109" s="75"/>
      <c r="X109" s="75"/>
      <c r="Y109" s="75"/>
      <c r="Z109" s="90"/>
      <c r="AA109" s="90"/>
      <c r="AB109" s="53">
        <f t="shared" si="13"/>
        <v>0</v>
      </c>
      <c r="AC109" s="41" t="s">
        <v>274</v>
      </c>
      <c r="AD109" s="16">
        <f t="shared" si="14"/>
        <v>0</v>
      </c>
      <c r="AE109" s="16">
        <f t="shared" si="15"/>
        <v>0</v>
      </c>
      <c r="AF109" s="76">
        <f t="shared" si="16"/>
        <v>0</v>
      </c>
      <c r="AG109" s="102" t="s">
        <v>366</v>
      </c>
    </row>
    <row r="110" spans="1:33" ht="43.2" x14ac:dyDescent="0.3">
      <c r="A110" s="23" t="s">
        <v>183</v>
      </c>
      <c r="B110" s="4" t="s">
        <v>314</v>
      </c>
      <c r="C110" s="4" t="s">
        <v>184</v>
      </c>
      <c r="D110" s="3">
        <v>1</v>
      </c>
      <c r="E110" s="27">
        <v>200000</v>
      </c>
      <c r="F110" s="49"/>
      <c r="G110" s="26">
        <v>10</v>
      </c>
      <c r="H110" s="26">
        <v>2</v>
      </c>
      <c r="I110" s="26">
        <v>2</v>
      </c>
      <c r="J110" s="37">
        <v>2</v>
      </c>
      <c r="K110" s="26">
        <v>2</v>
      </c>
      <c r="L110" s="37"/>
      <c r="M110" s="26">
        <v>2</v>
      </c>
      <c r="N110" s="26">
        <v>120</v>
      </c>
      <c r="O110" s="45"/>
      <c r="P110" s="69"/>
      <c r="Q110" s="59">
        <v>10</v>
      </c>
      <c r="R110" s="59">
        <v>120</v>
      </c>
      <c r="S110" s="59">
        <v>5</v>
      </c>
      <c r="T110" s="89">
        <v>5</v>
      </c>
      <c r="U110" s="59">
        <v>20</v>
      </c>
      <c r="V110" s="47"/>
      <c r="W110" s="47"/>
      <c r="X110" s="69"/>
      <c r="Y110" s="69"/>
      <c r="Z110" s="89">
        <v>2</v>
      </c>
      <c r="AA110" s="89">
        <v>1</v>
      </c>
      <c r="AB110" s="31">
        <f t="shared" si="13"/>
        <v>303</v>
      </c>
      <c r="AC110" s="23"/>
      <c r="AD110" s="16">
        <f t="shared" si="14"/>
        <v>138</v>
      </c>
      <c r="AE110" s="16">
        <f t="shared" si="15"/>
        <v>140</v>
      </c>
      <c r="AF110" s="2">
        <f t="shared" si="16"/>
        <v>3</v>
      </c>
      <c r="AG110" s="102" t="s">
        <v>366</v>
      </c>
    </row>
    <row r="111" spans="1:33" s="77" customFormat="1" ht="28.8" x14ac:dyDescent="0.3">
      <c r="A111" s="41" t="s">
        <v>185</v>
      </c>
      <c r="B111" s="41"/>
      <c r="C111" s="41" t="s">
        <v>186</v>
      </c>
      <c r="D111" s="73">
        <v>1</v>
      </c>
      <c r="E111" s="27" t="s">
        <v>337</v>
      </c>
      <c r="F111" s="74"/>
      <c r="G111" s="73"/>
      <c r="H111" s="73"/>
      <c r="I111" s="73"/>
      <c r="J111" s="53"/>
      <c r="K111" s="73"/>
      <c r="L111" s="53">
        <v>2</v>
      </c>
      <c r="M111" s="73"/>
      <c r="N111" s="73"/>
      <c r="O111" s="73"/>
      <c r="P111" s="75"/>
      <c r="Q111" s="96">
        <v>2</v>
      </c>
      <c r="R111" s="96">
        <v>2</v>
      </c>
      <c r="S111" s="96"/>
      <c r="T111" s="90"/>
      <c r="U111" s="96"/>
      <c r="V111" s="75"/>
      <c r="W111" s="75"/>
      <c r="X111" s="75"/>
      <c r="Y111" s="75"/>
      <c r="Z111" s="90"/>
      <c r="AA111" s="90"/>
      <c r="AB111" s="53">
        <f t="shared" si="13"/>
        <v>6</v>
      </c>
      <c r="AC111" s="41" t="s">
        <v>338</v>
      </c>
      <c r="AD111" s="16">
        <f t="shared" si="14"/>
        <v>2</v>
      </c>
      <c r="AE111" s="16">
        <f t="shared" si="15"/>
        <v>4</v>
      </c>
      <c r="AF111" s="76">
        <f t="shared" si="16"/>
        <v>0</v>
      </c>
      <c r="AG111" s="102" t="s">
        <v>366</v>
      </c>
    </row>
    <row r="112" spans="1:33" ht="28.8" x14ac:dyDescent="0.3">
      <c r="A112" s="23"/>
      <c r="B112" s="4"/>
      <c r="C112" s="33" t="s">
        <v>187</v>
      </c>
      <c r="D112" s="3"/>
      <c r="E112" s="49"/>
      <c r="F112" s="49"/>
      <c r="G112" s="26"/>
      <c r="H112" s="45"/>
      <c r="I112" s="45"/>
      <c r="J112" s="46"/>
      <c r="K112" s="26"/>
      <c r="L112" s="46"/>
      <c r="M112" s="45"/>
      <c r="N112" s="45"/>
      <c r="O112" s="45"/>
      <c r="P112" s="47"/>
      <c r="Q112" s="95"/>
      <c r="R112" s="95"/>
      <c r="S112" s="95"/>
      <c r="T112" s="88"/>
      <c r="U112" s="95"/>
      <c r="V112" s="47"/>
      <c r="W112" s="47"/>
      <c r="X112" s="47"/>
      <c r="Y112" s="47"/>
      <c r="Z112" s="88"/>
      <c r="AA112" s="88"/>
      <c r="AB112" s="31">
        <f t="shared" si="13"/>
        <v>0</v>
      </c>
      <c r="AC112" s="23"/>
      <c r="AD112" s="16">
        <f t="shared" si="14"/>
        <v>0</v>
      </c>
      <c r="AE112" s="16">
        <f t="shared" si="15"/>
        <v>0</v>
      </c>
      <c r="AF112" s="2">
        <f t="shared" si="16"/>
        <v>0</v>
      </c>
      <c r="AG112" s="102" t="s">
        <v>366</v>
      </c>
    </row>
    <row r="113" spans="1:32" x14ac:dyDescent="0.3">
      <c r="A113" s="23" t="s">
        <v>35</v>
      </c>
      <c r="B113" s="4" t="s">
        <v>240</v>
      </c>
      <c r="C113" s="4" t="s">
        <v>188</v>
      </c>
      <c r="D113" s="3">
        <v>1</v>
      </c>
      <c r="E113" s="49"/>
      <c r="F113" s="49"/>
      <c r="G113" s="26"/>
      <c r="H113" s="45"/>
      <c r="I113" s="45"/>
      <c r="J113" s="46"/>
      <c r="K113" s="45"/>
      <c r="L113" s="46"/>
      <c r="M113" s="26">
        <v>3</v>
      </c>
      <c r="N113" s="45"/>
      <c r="O113" s="45"/>
      <c r="P113" s="69"/>
      <c r="Q113" s="95"/>
      <c r="R113" s="95"/>
      <c r="S113" s="95"/>
      <c r="T113" s="89">
        <v>1</v>
      </c>
      <c r="U113" s="59"/>
      <c r="V113" s="47"/>
      <c r="W113" s="47"/>
      <c r="X113" s="47"/>
      <c r="Y113" s="47"/>
      <c r="Z113" s="88"/>
      <c r="AA113" s="88"/>
      <c r="AB113" s="31">
        <f t="shared" si="13"/>
        <v>4</v>
      </c>
      <c r="AC113" s="23"/>
      <c r="AD113" s="16">
        <f t="shared" si="14"/>
        <v>3</v>
      </c>
      <c r="AE113" s="16">
        <f t="shared" si="15"/>
        <v>1</v>
      </c>
      <c r="AF113" s="2">
        <f t="shared" si="16"/>
        <v>0</v>
      </c>
    </row>
    <row r="114" spans="1:32" x14ac:dyDescent="0.3">
      <c r="A114" s="23"/>
      <c r="B114" s="4"/>
      <c r="C114" s="30" t="s">
        <v>189</v>
      </c>
      <c r="D114" s="3">
        <v>1</v>
      </c>
      <c r="E114" s="49"/>
      <c r="F114" s="49"/>
      <c r="G114" s="26"/>
      <c r="H114" s="45"/>
      <c r="I114" s="45"/>
      <c r="J114" s="37">
        <v>1</v>
      </c>
      <c r="K114" s="45"/>
      <c r="L114" s="46"/>
      <c r="M114" s="45"/>
      <c r="N114" s="45"/>
      <c r="O114" s="45"/>
      <c r="P114" s="47"/>
      <c r="Q114" s="95"/>
      <c r="R114" s="95"/>
      <c r="S114" s="95"/>
      <c r="T114" s="89">
        <v>2</v>
      </c>
      <c r="U114" s="95"/>
      <c r="V114" s="47"/>
      <c r="W114" s="47"/>
      <c r="X114" s="47"/>
      <c r="Y114" s="47"/>
      <c r="Z114" s="88"/>
      <c r="AA114" s="88"/>
      <c r="AB114" s="31">
        <f t="shared" si="13"/>
        <v>3</v>
      </c>
      <c r="AC114" s="23"/>
      <c r="AD114" s="16">
        <f t="shared" si="14"/>
        <v>1</v>
      </c>
      <c r="AE114" s="16">
        <f t="shared" si="15"/>
        <v>2</v>
      </c>
      <c r="AF114" s="2">
        <f t="shared" si="16"/>
        <v>0</v>
      </c>
    </row>
    <row r="115" spans="1:32" s="38" customFormat="1" ht="57.6" x14ac:dyDescent="0.3">
      <c r="A115" s="29"/>
      <c r="B115" s="30"/>
      <c r="C115" s="30" t="s">
        <v>327</v>
      </c>
      <c r="D115" s="31">
        <v>1</v>
      </c>
      <c r="E115" s="50"/>
      <c r="F115" s="71">
        <v>750</v>
      </c>
      <c r="G115" s="37"/>
      <c r="H115" s="46"/>
      <c r="I115" s="46"/>
      <c r="J115" s="37">
        <v>2</v>
      </c>
      <c r="K115" s="46"/>
      <c r="L115" s="46"/>
      <c r="M115" s="46"/>
      <c r="N115" s="46"/>
      <c r="O115" s="37"/>
      <c r="P115" s="47"/>
      <c r="Q115" s="95"/>
      <c r="R115" s="95"/>
      <c r="S115" s="59">
        <v>8</v>
      </c>
      <c r="T115" s="89">
        <v>5</v>
      </c>
      <c r="U115" s="59"/>
      <c r="V115" s="47"/>
      <c r="W115" s="47"/>
      <c r="X115" s="69"/>
      <c r="Y115" s="69">
        <v>3</v>
      </c>
      <c r="Z115" s="89"/>
      <c r="AA115" s="89"/>
      <c r="AB115" s="31">
        <f t="shared" si="13"/>
        <v>18</v>
      </c>
      <c r="AC115" s="51" t="s">
        <v>305</v>
      </c>
      <c r="AD115" s="16">
        <f t="shared" si="14"/>
        <v>2</v>
      </c>
      <c r="AE115" s="16">
        <f t="shared" si="15"/>
        <v>16</v>
      </c>
      <c r="AF115" s="32">
        <f t="shared" si="16"/>
        <v>0</v>
      </c>
    </row>
    <row r="116" spans="1:32" ht="28.8" x14ac:dyDescent="0.3">
      <c r="A116" s="23" t="s">
        <v>190</v>
      </c>
      <c r="B116" s="4" t="s">
        <v>190</v>
      </c>
      <c r="C116" s="41" t="s">
        <v>258</v>
      </c>
      <c r="D116" s="3">
        <v>1</v>
      </c>
      <c r="E116" s="27">
        <v>14253</v>
      </c>
      <c r="F116" s="49"/>
      <c r="G116" s="26"/>
      <c r="H116" s="45"/>
      <c r="I116" s="45"/>
      <c r="J116" s="46"/>
      <c r="K116" s="45"/>
      <c r="L116" s="46"/>
      <c r="M116" s="45"/>
      <c r="N116" s="26">
        <v>12</v>
      </c>
      <c r="O116" s="26"/>
      <c r="P116" s="69"/>
      <c r="Q116" s="59">
        <v>3</v>
      </c>
      <c r="R116" s="59">
        <v>12</v>
      </c>
      <c r="S116" s="59"/>
      <c r="T116" s="89"/>
      <c r="U116" s="59"/>
      <c r="V116" s="69"/>
      <c r="W116" s="69"/>
      <c r="X116" s="69"/>
      <c r="Y116" s="69"/>
      <c r="Z116" s="88"/>
      <c r="AA116" s="88"/>
      <c r="AB116" s="31">
        <f t="shared" si="13"/>
        <v>27</v>
      </c>
      <c r="AC116" s="23"/>
      <c r="AD116" s="16">
        <f t="shared" si="14"/>
        <v>12</v>
      </c>
      <c r="AE116" s="16">
        <f t="shared" si="15"/>
        <v>15</v>
      </c>
      <c r="AF116" s="2">
        <f t="shared" si="16"/>
        <v>0</v>
      </c>
    </row>
    <row r="117" spans="1:32" ht="28.8" x14ac:dyDescent="0.3">
      <c r="A117" s="23" t="s">
        <v>97</v>
      </c>
      <c r="B117" s="4"/>
      <c r="C117" s="4" t="s">
        <v>191</v>
      </c>
      <c r="D117" s="3">
        <v>1</v>
      </c>
      <c r="E117" s="49"/>
      <c r="F117" s="27">
        <v>500</v>
      </c>
      <c r="G117" s="26"/>
      <c r="H117" s="45"/>
      <c r="I117" s="37">
        <v>3</v>
      </c>
      <c r="J117" s="46"/>
      <c r="K117" s="45"/>
      <c r="L117" s="46"/>
      <c r="M117" s="45"/>
      <c r="N117" s="45"/>
      <c r="O117" s="45"/>
      <c r="P117" s="47"/>
      <c r="Q117" s="95"/>
      <c r="R117" s="95"/>
      <c r="S117" s="95"/>
      <c r="T117" s="89">
        <v>10</v>
      </c>
      <c r="U117" s="95"/>
      <c r="V117" s="47"/>
      <c r="W117" s="69"/>
      <c r="X117" s="47"/>
      <c r="Y117" s="47"/>
      <c r="Z117" s="89">
        <v>10</v>
      </c>
      <c r="AA117" s="89"/>
      <c r="AB117" s="31">
        <f t="shared" si="13"/>
        <v>23</v>
      </c>
      <c r="AC117" s="23"/>
      <c r="AD117" s="16">
        <f t="shared" si="14"/>
        <v>3</v>
      </c>
      <c r="AE117" s="16">
        <f t="shared" si="15"/>
        <v>10</v>
      </c>
      <c r="AF117" s="2">
        <f t="shared" si="16"/>
        <v>10</v>
      </c>
    </row>
    <row r="118" spans="1:32" ht="28.8" x14ac:dyDescent="0.3">
      <c r="A118" s="23"/>
      <c r="B118" s="4"/>
      <c r="C118" s="30" t="s">
        <v>328</v>
      </c>
      <c r="D118" s="3">
        <v>3</v>
      </c>
      <c r="E118" s="49"/>
      <c r="F118" s="49"/>
      <c r="G118" s="26"/>
      <c r="H118" s="45"/>
      <c r="I118" s="45"/>
      <c r="J118" s="46"/>
      <c r="K118" s="45"/>
      <c r="L118" s="46"/>
      <c r="M118" s="45"/>
      <c r="N118" s="45"/>
      <c r="O118" s="45"/>
      <c r="P118" s="47"/>
      <c r="Q118" s="95"/>
      <c r="R118" s="59">
        <v>15</v>
      </c>
      <c r="S118" s="95"/>
      <c r="T118" s="88"/>
      <c r="U118" s="95"/>
      <c r="V118" s="47"/>
      <c r="W118" s="47"/>
      <c r="X118" s="47"/>
      <c r="Y118" s="47"/>
      <c r="Z118" s="88"/>
      <c r="AA118" s="88"/>
      <c r="AB118" s="31">
        <f t="shared" si="13"/>
        <v>15</v>
      </c>
      <c r="AC118" s="23"/>
      <c r="AD118" s="16">
        <f t="shared" si="14"/>
        <v>0</v>
      </c>
      <c r="AE118" s="16">
        <f t="shared" si="15"/>
        <v>15</v>
      </c>
      <c r="AF118" s="2">
        <f t="shared" si="16"/>
        <v>0</v>
      </c>
    </row>
    <row r="119" spans="1:32" s="84" customFormat="1" ht="72" x14ac:dyDescent="0.3">
      <c r="A119" s="52" t="s">
        <v>192</v>
      </c>
      <c r="B119" s="52"/>
      <c r="C119" s="29" t="s">
        <v>275</v>
      </c>
      <c r="D119" s="53"/>
      <c r="E119" s="82"/>
      <c r="F119" s="82"/>
      <c r="G119" s="53"/>
      <c r="H119" s="53"/>
      <c r="I119" s="53"/>
      <c r="J119" s="53"/>
      <c r="K119" s="53"/>
      <c r="L119" s="53"/>
      <c r="M119" s="53"/>
      <c r="N119" s="53"/>
      <c r="O119" s="53"/>
      <c r="P119" s="75"/>
      <c r="Q119" s="96"/>
      <c r="R119" s="96"/>
      <c r="S119" s="96"/>
      <c r="T119" s="90"/>
      <c r="U119" s="96"/>
      <c r="V119" s="47"/>
      <c r="W119" s="47"/>
      <c r="X119" s="47"/>
      <c r="Y119" s="47"/>
      <c r="Z119" s="88"/>
      <c r="AA119" s="88"/>
      <c r="AB119" s="53">
        <f t="shared" si="13"/>
        <v>0</v>
      </c>
      <c r="AC119" s="52" t="s">
        <v>318</v>
      </c>
      <c r="AD119" s="16">
        <f t="shared" si="14"/>
        <v>0</v>
      </c>
      <c r="AE119" s="16">
        <f t="shared" si="15"/>
        <v>0</v>
      </c>
      <c r="AF119" s="83">
        <f t="shared" si="16"/>
        <v>0</v>
      </c>
    </row>
    <row r="120" spans="1:32" s="77" customFormat="1" ht="100.8" x14ac:dyDescent="0.3">
      <c r="A120" s="41" t="s">
        <v>193</v>
      </c>
      <c r="B120" s="41"/>
      <c r="C120" s="41" t="s">
        <v>194</v>
      </c>
      <c r="D120" s="73">
        <v>1</v>
      </c>
      <c r="E120" s="27" t="s">
        <v>276</v>
      </c>
      <c r="F120" s="74"/>
      <c r="G120" s="73"/>
      <c r="H120" s="73"/>
      <c r="I120" s="73"/>
      <c r="J120" s="53"/>
      <c r="K120" s="73"/>
      <c r="L120" s="37">
        <v>2</v>
      </c>
      <c r="M120" s="45"/>
      <c r="N120" s="45"/>
      <c r="O120" s="45"/>
      <c r="P120" s="47"/>
      <c r="Q120" s="95"/>
      <c r="R120" s="59">
        <v>1</v>
      </c>
      <c r="S120" s="95"/>
      <c r="T120" s="88"/>
      <c r="U120" s="95"/>
      <c r="V120" s="47"/>
      <c r="W120" s="47"/>
      <c r="X120" s="47"/>
      <c r="Y120" s="47"/>
      <c r="Z120" s="88"/>
      <c r="AA120" s="88"/>
      <c r="AB120" s="37">
        <f t="shared" si="13"/>
        <v>3</v>
      </c>
      <c r="AC120" s="33" t="s">
        <v>369</v>
      </c>
      <c r="AD120" s="16">
        <f t="shared" si="14"/>
        <v>2</v>
      </c>
      <c r="AE120" s="16">
        <f t="shared" si="15"/>
        <v>1</v>
      </c>
      <c r="AF120" s="76">
        <f t="shared" si="16"/>
        <v>0</v>
      </c>
    </row>
    <row r="121" spans="1:32" x14ac:dyDescent="0.3">
      <c r="A121" s="23"/>
      <c r="B121" s="4"/>
      <c r="C121" s="30" t="s">
        <v>195</v>
      </c>
      <c r="D121" s="3"/>
      <c r="E121" s="5"/>
      <c r="F121" s="49"/>
      <c r="G121" s="26"/>
      <c r="H121" s="45"/>
      <c r="I121" s="45"/>
      <c r="J121" s="46"/>
      <c r="K121" s="45"/>
      <c r="L121" s="46"/>
      <c r="M121" s="45"/>
      <c r="N121" s="45"/>
      <c r="O121" s="45"/>
      <c r="P121" s="47"/>
      <c r="Q121" s="95"/>
      <c r="R121" s="95"/>
      <c r="S121" s="95"/>
      <c r="T121" s="88"/>
      <c r="U121" s="95"/>
      <c r="V121" s="47"/>
      <c r="W121" s="47"/>
      <c r="X121" s="47"/>
      <c r="Y121" s="47"/>
      <c r="Z121" s="88"/>
      <c r="AA121" s="88"/>
      <c r="AB121" s="31">
        <f t="shared" si="13"/>
        <v>0</v>
      </c>
      <c r="AC121" s="23"/>
      <c r="AD121" s="16">
        <f t="shared" si="14"/>
        <v>0</v>
      </c>
      <c r="AE121" s="16">
        <f t="shared" si="15"/>
        <v>0</v>
      </c>
      <c r="AF121" s="2">
        <f t="shared" si="16"/>
        <v>0</v>
      </c>
    </row>
    <row r="122" spans="1:32" ht="28.8" x14ac:dyDescent="0.3">
      <c r="A122" s="23"/>
      <c r="B122" s="4"/>
      <c r="C122" s="4" t="s">
        <v>196</v>
      </c>
      <c r="D122" s="3"/>
      <c r="E122" s="5"/>
      <c r="F122" s="49"/>
      <c r="G122" s="26"/>
      <c r="H122" s="45"/>
      <c r="I122" s="45"/>
      <c r="J122" s="46"/>
      <c r="K122" s="26">
        <v>14</v>
      </c>
      <c r="L122" s="46"/>
      <c r="M122" s="45"/>
      <c r="N122" s="45"/>
      <c r="O122" s="45"/>
      <c r="P122" s="47"/>
      <c r="Q122" s="95"/>
      <c r="R122" s="95"/>
      <c r="S122" s="95"/>
      <c r="T122" s="88"/>
      <c r="U122" s="95"/>
      <c r="V122" s="47"/>
      <c r="W122" s="47"/>
      <c r="X122" s="47"/>
      <c r="Y122" s="47"/>
      <c r="Z122" s="88"/>
      <c r="AA122" s="88"/>
      <c r="AB122" s="31">
        <f t="shared" si="13"/>
        <v>14</v>
      </c>
      <c r="AC122" s="23"/>
      <c r="AD122" s="16">
        <f t="shared" si="14"/>
        <v>14</v>
      </c>
      <c r="AE122" s="16">
        <f t="shared" si="15"/>
        <v>0</v>
      </c>
      <c r="AF122" s="2">
        <f t="shared" si="16"/>
        <v>0</v>
      </c>
    </row>
    <row r="123" spans="1:32" ht="28.8" x14ac:dyDescent="0.3">
      <c r="A123" s="23"/>
      <c r="B123" s="4"/>
      <c r="C123" s="23" t="s">
        <v>197</v>
      </c>
      <c r="D123" s="3"/>
      <c r="E123" s="5"/>
      <c r="F123" s="49"/>
      <c r="G123" s="26"/>
      <c r="H123" s="45"/>
      <c r="I123" s="45"/>
      <c r="J123" s="46"/>
      <c r="K123" s="45"/>
      <c r="L123" s="46"/>
      <c r="M123" s="45"/>
      <c r="N123" s="45"/>
      <c r="O123" s="45"/>
      <c r="P123" s="47"/>
      <c r="Q123" s="95"/>
      <c r="R123" s="95"/>
      <c r="S123" s="95"/>
      <c r="T123" s="88"/>
      <c r="U123" s="95"/>
      <c r="V123" s="47"/>
      <c r="W123" s="47"/>
      <c r="X123" s="47"/>
      <c r="Y123" s="47"/>
      <c r="Z123" s="88"/>
      <c r="AA123" s="88"/>
      <c r="AB123" s="31">
        <f t="shared" si="13"/>
        <v>0</v>
      </c>
      <c r="AC123" s="23"/>
      <c r="AD123" s="16">
        <f t="shared" si="14"/>
        <v>0</v>
      </c>
      <c r="AE123" s="16">
        <f t="shared" si="15"/>
        <v>0</v>
      </c>
      <c r="AF123" s="2">
        <f t="shared" si="16"/>
        <v>0</v>
      </c>
    </row>
    <row r="124" spans="1:32" x14ac:dyDescent="0.3">
      <c r="A124" s="23"/>
      <c r="B124" s="4"/>
      <c r="C124" s="23" t="s">
        <v>198</v>
      </c>
      <c r="D124" s="26"/>
      <c r="E124" s="27"/>
      <c r="F124" s="49"/>
      <c r="G124" s="26"/>
      <c r="H124" s="45"/>
      <c r="I124" s="45"/>
      <c r="J124" s="46"/>
      <c r="K124" s="45"/>
      <c r="L124" s="46"/>
      <c r="M124" s="45"/>
      <c r="N124" s="45"/>
      <c r="O124" s="45"/>
      <c r="P124" s="47"/>
      <c r="Q124" s="95"/>
      <c r="R124" s="95"/>
      <c r="S124" s="95"/>
      <c r="T124" s="88"/>
      <c r="U124" s="95"/>
      <c r="V124" s="47"/>
      <c r="W124" s="47"/>
      <c r="X124" s="47"/>
      <c r="Y124" s="47"/>
      <c r="Z124" s="88"/>
      <c r="AA124" s="88"/>
      <c r="AB124" s="31">
        <f t="shared" si="13"/>
        <v>0</v>
      </c>
      <c r="AC124" s="23"/>
      <c r="AD124" s="16">
        <f t="shared" si="14"/>
        <v>0</v>
      </c>
      <c r="AE124" s="16">
        <f t="shared" si="15"/>
        <v>0</v>
      </c>
      <c r="AF124" s="2">
        <f t="shared" si="16"/>
        <v>0</v>
      </c>
    </row>
    <row r="125" spans="1:32" ht="57.6" x14ac:dyDescent="0.3">
      <c r="A125" s="23"/>
      <c r="B125" s="4"/>
      <c r="C125" s="23" t="s">
        <v>263</v>
      </c>
      <c r="D125" s="26"/>
      <c r="E125" s="27"/>
      <c r="F125" s="49"/>
      <c r="G125" s="26"/>
      <c r="H125" s="45"/>
      <c r="I125" s="45"/>
      <c r="J125" s="46"/>
      <c r="K125" s="26"/>
      <c r="L125" s="46"/>
      <c r="M125" s="45"/>
      <c r="N125" s="45"/>
      <c r="O125" s="45"/>
      <c r="P125" s="47"/>
      <c r="Q125" s="95"/>
      <c r="R125" s="95"/>
      <c r="S125" s="95"/>
      <c r="T125" s="89"/>
      <c r="U125" s="95"/>
      <c r="V125" s="47"/>
      <c r="W125" s="47"/>
      <c r="X125" s="47"/>
      <c r="Y125" s="47"/>
      <c r="Z125" s="88"/>
      <c r="AA125" s="88"/>
      <c r="AB125" s="31">
        <f t="shared" si="13"/>
        <v>0</v>
      </c>
      <c r="AC125" s="33" t="s">
        <v>359</v>
      </c>
      <c r="AD125" s="16">
        <f t="shared" si="14"/>
        <v>0</v>
      </c>
      <c r="AE125" s="16">
        <f t="shared" si="15"/>
        <v>0</v>
      </c>
      <c r="AF125" s="2">
        <f t="shared" si="16"/>
        <v>0</v>
      </c>
    </row>
    <row r="126" spans="1:32" ht="28.8" x14ac:dyDescent="0.3">
      <c r="A126" s="23"/>
      <c r="B126" s="4"/>
      <c r="C126" s="4" t="s">
        <v>199</v>
      </c>
      <c r="D126" s="3"/>
      <c r="E126" s="5"/>
      <c r="F126" s="49"/>
      <c r="G126" s="26"/>
      <c r="H126" s="45"/>
      <c r="I126" s="45"/>
      <c r="J126" s="46"/>
      <c r="K126" s="26">
        <v>3</v>
      </c>
      <c r="L126" s="46"/>
      <c r="M126" s="45"/>
      <c r="N126" s="45"/>
      <c r="O126" s="26">
        <v>1</v>
      </c>
      <c r="P126" s="47"/>
      <c r="Q126" s="59">
        <v>2</v>
      </c>
      <c r="R126" s="95"/>
      <c r="S126" s="59">
        <v>2</v>
      </c>
      <c r="T126" s="89">
        <v>12</v>
      </c>
      <c r="U126" s="59">
        <v>5</v>
      </c>
      <c r="V126" s="47"/>
      <c r="W126" s="47"/>
      <c r="X126" s="47"/>
      <c r="Y126" s="69"/>
      <c r="Z126" s="88"/>
      <c r="AA126" s="88"/>
      <c r="AB126" s="31">
        <f t="shared" si="13"/>
        <v>25</v>
      </c>
      <c r="AC126" s="23"/>
      <c r="AD126" s="16">
        <f t="shared" si="14"/>
        <v>4</v>
      </c>
      <c r="AE126" s="16">
        <f t="shared" si="15"/>
        <v>16</v>
      </c>
      <c r="AF126" s="2">
        <f t="shared" si="16"/>
        <v>0</v>
      </c>
    </row>
    <row r="127" spans="1:32" ht="28.8" x14ac:dyDescent="0.3">
      <c r="A127" s="23"/>
      <c r="B127" s="4"/>
      <c r="C127" s="23" t="s">
        <v>200</v>
      </c>
      <c r="D127" s="3"/>
      <c r="E127" s="5"/>
      <c r="F127" s="49"/>
      <c r="G127" s="26"/>
      <c r="H127" s="45"/>
      <c r="I127" s="45"/>
      <c r="J127" s="46"/>
      <c r="K127" s="45"/>
      <c r="L127" s="46"/>
      <c r="M127" s="45"/>
      <c r="N127" s="45"/>
      <c r="O127" s="45"/>
      <c r="P127" s="47"/>
      <c r="Q127" s="59"/>
      <c r="R127" s="95"/>
      <c r="S127" s="95"/>
      <c r="T127" s="89"/>
      <c r="U127" s="95"/>
      <c r="V127" s="47"/>
      <c r="W127" s="69"/>
      <c r="X127" s="69"/>
      <c r="Y127" s="47"/>
      <c r="Z127" s="88"/>
      <c r="AA127" s="88"/>
      <c r="AB127" s="31">
        <f t="shared" si="13"/>
        <v>0</v>
      </c>
      <c r="AC127" s="23"/>
      <c r="AD127" s="16">
        <f t="shared" si="14"/>
        <v>0</v>
      </c>
      <c r="AE127" s="16">
        <f t="shared" si="15"/>
        <v>0</v>
      </c>
      <c r="AF127" s="2">
        <f t="shared" si="16"/>
        <v>0</v>
      </c>
    </row>
    <row r="128" spans="1:32" ht="57.6" x14ac:dyDescent="0.3">
      <c r="A128" s="23"/>
      <c r="B128" s="4"/>
      <c r="C128" s="4" t="s">
        <v>277</v>
      </c>
      <c r="D128" s="3">
        <v>1</v>
      </c>
      <c r="E128" s="5"/>
      <c r="F128" s="49"/>
      <c r="G128" s="26"/>
      <c r="H128" s="45"/>
      <c r="I128" s="45"/>
      <c r="J128" s="46"/>
      <c r="K128" s="45"/>
      <c r="L128" s="53">
        <v>42</v>
      </c>
      <c r="M128" s="45"/>
      <c r="N128" s="45"/>
      <c r="O128" s="45"/>
      <c r="P128" s="47"/>
      <c r="Q128" s="95"/>
      <c r="R128" s="95"/>
      <c r="S128" s="95"/>
      <c r="T128" s="88"/>
      <c r="U128" s="95"/>
      <c r="V128" s="47"/>
      <c r="W128" s="47"/>
      <c r="X128" s="47"/>
      <c r="Y128" s="47"/>
      <c r="Z128" s="88"/>
      <c r="AA128" s="88"/>
      <c r="AB128" s="31">
        <f t="shared" si="13"/>
        <v>42</v>
      </c>
      <c r="AC128" s="41" t="s">
        <v>325</v>
      </c>
      <c r="AD128" s="16">
        <f t="shared" si="14"/>
        <v>42</v>
      </c>
      <c r="AE128" s="16">
        <f t="shared" si="15"/>
        <v>0</v>
      </c>
      <c r="AF128" s="2">
        <f t="shared" si="16"/>
        <v>0</v>
      </c>
    </row>
    <row r="129" spans="1:32" ht="28.8" x14ac:dyDescent="0.3">
      <c r="A129" s="23"/>
      <c r="B129" s="4"/>
      <c r="C129" s="23" t="s">
        <v>201</v>
      </c>
      <c r="D129" s="3"/>
      <c r="E129" s="5"/>
      <c r="F129" s="49"/>
      <c r="G129" s="26"/>
      <c r="H129" s="45"/>
      <c r="I129" s="45"/>
      <c r="J129" s="46"/>
      <c r="K129" s="45"/>
      <c r="L129" s="46"/>
      <c r="M129" s="45"/>
      <c r="N129" s="45"/>
      <c r="O129" s="45"/>
      <c r="P129" s="47"/>
      <c r="Q129" s="95"/>
      <c r="R129" s="95"/>
      <c r="S129" s="95"/>
      <c r="T129" s="88"/>
      <c r="U129" s="95"/>
      <c r="V129" s="47"/>
      <c r="W129" s="47"/>
      <c r="X129" s="47"/>
      <c r="Y129" s="47"/>
      <c r="Z129" s="88"/>
      <c r="AA129" s="88"/>
      <c r="AB129" s="31">
        <f t="shared" si="13"/>
        <v>0</v>
      </c>
      <c r="AC129" s="23"/>
      <c r="AD129" s="16">
        <f t="shared" si="14"/>
        <v>0</v>
      </c>
      <c r="AE129" s="16">
        <f t="shared" si="15"/>
        <v>0</v>
      </c>
      <c r="AF129" s="2">
        <f t="shared" si="16"/>
        <v>0</v>
      </c>
    </row>
    <row r="130" spans="1:32" ht="28.8" x14ac:dyDescent="0.3">
      <c r="A130" s="23"/>
      <c r="B130" s="4"/>
      <c r="C130" s="30" t="s">
        <v>202</v>
      </c>
      <c r="D130" s="3"/>
      <c r="E130" s="5"/>
      <c r="F130" s="49"/>
      <c r="G130" s="26"/>
      <c r="H130" s="45"/>
      <c r="I130" s="45"/>
      <c r="J130" s="37">
        <v>3</v>
      </c>
      <c r="K130" s="45"/>
      <c r="L130" s="46"/>
      <c r="M130" s="45"/>
      <c r="N130" s="45"/>
      <c r="O130" s="45"/>
      <c r="P130" s="47"/>
      <c r="Q130" s="59">
        <v>1</v>
      </c>
      <c r="R130" s="95"/>
      <c r="S130" s="95"/>
      <c r="T130" s="89">
        <v>1</v>
      </c>
      <c r="U130" s="59"/>
      <c r="V130" s="47"/>
      <c r="W130" s="47"/>
      <c r="X130" s="47"/>
      <c r="Y130" s="69"/>
      <c r="Z130" s="88"/>
      <c r="AA130" s="88"/>
      <c r="AB130" s="31">
        <f t="shared" ref="AB130:AB155" si="17">SUM(G130:AA130)</f>
        <v>5</v>
      </c>
      <c r="AC130" s="33"/>
      <c r="AD130" s="16">
        <f t="shared" ref="AD130:AD165" si="18">I130+J130+K130+L130+M130+N130+O130+G130+V130</f>
        <v>3</v>
      </c>
      <c r="AE130" s="16">
        <f t="shared" ref="AE130:AE165" si="19">P130+Q130+R130+W130+X130+Y130+S130+T130</f>
        <v>2</v>
      </c>
      <c r="AF130" s="2">
        <f t="shared" si="16"/>
        <v>0</v>
      </c>
    </row>
    <row r="131" spans="1:32" ht="43.2" x14ac:dyDescent="0.3">
      <c r="A131" s="23"/>
      <c r="B131" s="4"/>
      <c r="C131" s="4" t="s">
        <v>264</v>
      </c>
      <c r="D131" s="3"/>
      <c r="E131" s="5"/>
      <c r="F131" s="49"/>
      <c r="G131" s="26"/>
      <c r="H131" s="45"/>
      <c r="I131" s="45"/>
      <c r="J131" s="46"/>
      <c r="K131" s="26">
        <v>1</v>
      </c>
      <c r="L131" s="46"/>
      <c r="M131" s="45"/>
      <c r="N131" s="45"/>
      <c r="O131" s="45"/>
      <c r="P131" s="47"/>
      <c r="Q131" s="95"/>
      <c r="R131" s="95"/>
      <c r="S131" s="95"/>
      <c r="T131" s="89"/>
      <c r="U131" s="59"/>
      <c r="V131" s="47"/>
      <c r="W131" s="47"/>
      <c r="X131" s="47"/>
      <c r="Y131" s="47"/>
      <c r="Z131" s="88"/>
      <c r="AA131" s="88"/>
      <c r="AB131" s="31">
        <f t="shared" si="17"/>
        <v>1</v>
      </c>
      <c r="AC131" s="23"/>
      <c r="AD131" s="16">
        <f t="shared" si="18"/>
        <v>1</v>
      </c>
      <c r="AE131" s="16">
        <f t="shared" si="19"/>
        <v>0</v>
      </c>
      <c r="AF131" s="2">
        <f t="shared" si="16"/>
        <v>0</v>
      </c>
    </row>
    <row r="132" spans="1:32" ht="43.2" x14ac:dyDescent="0.3">
      <c r="A132" s="25"/>
      <c r="B132" s="22"/>
      <c r="C132" s="51" t="s">
        <v>262</v>
      </c>
      <c r="D132" s="31"/>
      <c r="E132" s="50"/>
      <c r="F132" s="50"/>
      <c r="G132" s="37"/>
      <c r="H132" s="46"/>
      <c r="I132" s="46"/>
      <c r="J132" s="46"/>
      <c r="K132" s="46"/>
      <c r="L132" s="46"/>
      <c r="M132" s="46"/>
      <c r="N132" s="46"/>
      <c r="O132" s="46"/>
      <c r="P132" s="47"/>
      <c r="Q132" s="95"/>
      <c r="R132" s="95"/>
      <c r="S132" s="95"/>
      <c r="T132" s="88"/>
      <c r="U132" s="95"/>
      <c r="V132" s="47"/>
      <c r="W132" s="47"/>
      <c r="X132" s="47"/>
      <c r="Y132" s="47"/>
      <c r="Z132" s="88"/>
      <c r="AA132" s="88"/>
      <c r="AB132" s="31">
        <f t="shared" si="17"/>
        <v>0</v>
      </c>
      <c r="AC132" s="29"/>
      <c r="AD132" s="16">
        <f t="shared" si="18"/>
        <v>0</v>
      </c>
      <c r="AE132" s="16">
        <f t="shared" si="19"/>
        <v>0</v>
      </c>
      <c r="AF132" s="32">
        <f t="shared" si="16"/>
        <v>0</v>
      </c>
    </row>
    <row r="133" spans="1:32" x14ac:dyDescent="0.3">
      <c r="A133" s="25" t="s">
        <v>203</v>
      </c>
      <c r="B133" s="22" t="s">
        <v>203</v>
      </c>
      <c r="C133" s="30" t="s">
        <v>204</v>
      </c>
      <c r="D133" s="31">
        <v>1</v>
      </c>
      <c r="E133" s="50"/>
      <c r="F133" s="50"/>
      <c r="G133" s="37"/>
      <c r="H133" s="46"/>
      <c r="I133" s="46"/>
      <c r="J133" s="37">
        <v>2</v>
      </c>
      <c r="K133" s="46"/>
      <c r="L133" s="46"/>
      <c r="M133" s="46"/>
      <c r="N133" s="46"/>
      <c r="O133" s="37">
        <v>4</v>
      </c>
      <c r="P133" s="47"/>
      <c r="Q133" s="95"/>
      <c r="R133" s="95"/>
      <c r="S133" s="95"/>
      <c r="T133" s="88"/>
      <c r="U133" s="95"/>
      <c r="V133" s="47"/>
      <c r="W133" s="47"/>
      <c r="X133" s="47"/>
      <c r="Y133" s="47"/>
      <c r="Z133" s="88"/>
      <c r="AA133" s="88"/>
      <c r="AB133" s="31">
        <f t="shared" si="17"/>
        <v>6</v>
      </c>
      <c r="AC133" s="29"/>
      <c r="AD133" s="16">
        <f t="shared" si="18"/>
        <v>6</v>
      </c>
      <c r="AE133" s="16">
        <f t="shared" si="19"/>
        <v>0</v>
      </c>
      <c r="AF133" s="32">
        <f t="shared" si="16"/>
        <v>0</v>
      </c>
    </row>
    <row r="134" spans="1:32" x14ac:dyDescent="0.3">
      <c r="A134" s="25"/>
      <c r="B134" s="22"/>
      <c r="C134" s="51" t="s">
        <v>227</v>
      </c>
      <c r="D134" s="31">
        <v>1</v>
      </c>
      <c r="E134" s="50"/>
      <c r="F134" s="50"/>
      <c r="G134" s="37"/>
      <c r="H134" s="46"/>
      <c r="I134" s="46"/>
      <c r="J134" s="46"/>
      <c r="K134" s="46"/>
      <c r="L134" s="46"/>
      <c r="M134" s="46"/>
      <c r="N134" s="46"/>
      <c r="O134" s="46"/>
      <c r="P134" s="47"/>
      <c r="Q134" s="95"/>
      <c r="R134" s="95"/>
      <c r="S134" s="95"/>
      <c r="T134" s="88"/>
      <c r="U134" s="95"/>
      <c r="V134" s="47"/>
      <c r="W134" s="47"/>
      <c r="X134" s="69"/>
      <c r="Y134" s="47"/>
      <c r="Z134" s="88"/>
      <c r="AA134" s="88"/>
      <c r="AB134" s="31">
        <f t="shared" si="17"/>
        <v>0</v>
      </c>
      <c r="AC134" s="51" t="s">
        <v>228</v>
      </c>
      <c r="AD134" s="16">
        <f t="shared" si="18"/>
        <v>0</v>
      </c>
      <c r="AE134" s="16">
        <f t="shared" si="19"/>
        <v>0</v>
      </c>
      <c r="AF134" s="32">
        <f t="shared" si="16"/>
        <v>0</v>
      </c>
    </row>
    <row r="135" spans="1:32" ht="28.8" x14ac:dyDescent="0.3">
      <c r="A135" s="25"/>
      <c r="B135" s="22"/>
      <c r="C135" s="30" t="s">
        <v>236</v>
      </c>
      <c r="D135" s="31">
        <v>1</v>
      </c>
      <c r="E135" s="50"/>
      <c r="F135" s="50"/>
      <c r="G135" s="37"/>
      <c r="H135" s="46"/>
      <c r="I135" s="46"/>
      <c r="J135" s="37">
        <v>4</v>
      </c>
      <c r="K135" s="46"/>
      <c r="L135" s="46"/>
      <c r="M135" s="46"/>
      <c r="N135" s="46"/>
      <c r="O135" s="37">
        <v>4</v>
      </c>
      <c r="P135" s="47"/>
      <c r="Q135" s="59">
        <v>4</v>
      </c>
      <c r="R135" s="95"/>
      <c r="S135" s="59">
        <v>4</v>
      </c>
      <c r="T135" s="88"/>
      <c r="U135" s="95"/>
      <c r="V135" s="47"/>
      <c r="W135" s="47"/>
      <c r="X135" s="47"/>
      <c r="Y135" s="47"/>
      <c r="Z135" s="88"/>
      <c r="AA135" s="88"/>
      <c r="AB135" s="31">
        <f t="shared" si="17"/>
        <v>16</v>
      </c>
      <c r="AC135" s="51" t="s">
        <v>235</v>
      </c>
      <c r="AD135" s="16">
        <f t="shared" si="18"/>
        <v>8</v>
      </c>
      <c r="AE135" s="16">
        <f t="shared" si="19"/>
        <v>8</v>
      </c>
      <c r="AF135" s="32">
        <f t="shared" ref="AF135:AF150" si="20">Z135+AA135</f>
        <v>0</v>
      </c>
    </row>
    <row r="136" spans="1:32" ht="28.8" x14ac:dyDescent="0.3">
      <c r="A136" s="25"/>
      <c r="B136" s="22"/>
      <c r="C136" s="30" t="s">
        <v>205</v>
      </c>
      <c r="D136" s="31">
        <v>3</v>
      </c>
      <c r="E136" s="50"/>
      <c r="F136" s="50"/>
      <c r="G136" s="37"/>
      <c r="H136" s="46"/>
      <c r="I136" s="46"/>
      <c r="J136" s="37">
        <v>2</v>
      </c>
      <c r="K136" s="37">
        <v>2</v>
      </c>
      <c r="L136" s="37">
        <v>2</v>
      </c>
      <c r="M136" s="46"/>
      <c r="N136" s="37">
        <v>2</v>
      </c>
      <c r="O136" s="37">
        <v>2</v>
      </c>
      <c r="P136" s="47"/>
      <c r="Q136" s="95"/>
      <c r="R136" s="95"/>
      <c r="S136" s="95"/>
      <c r="T136" s="88"/>
      <c r="U136" s="95"/>
      <c r="V136" s="47"/>
      <c r="W136" s="47"/>
      <c r="X136" s="47"/>
      <c r="Y136" s="47"/>
      <c r="Z136" s="88"/>
      <c r="AA136" s="88"/>
      <c r="AB136" s="31">
        <f t="shared" si="17"/>
        <v>10</v>
      </c>
      <c r="AC136" s="29"/>
      <c r="AD136" s="16">
        <f t="shared" si="18"/>
        <v>10</v>
      </c>
      <c r="AE136" s="16">
        <f t="shared" si="19"/>
        <v>0</v>
      </c>
      <c r="AF136" s="32">
        <f t="shared" si="20"/>
        <v>0</v>
      </c>
    </row>
    <row r="137" spans="1:32" x14ac:dyDescent="0.3">
      <c r="A137" s="25"/>
      <c r="B137" s="22"/>
      <c r="C137" s="51" t="s">
        <v>362</v>
      </c>
      <c r="D137" s="31">
        <v>2</v>
      </c>
      <c r="E137" s="50"/>
      <c r="F137" s="50"/>
      <c r="G137" s="37"/>
      <c r="H137" s="46"/>
      <c r="I137" s="46"/>
      <c r="J137" s="46"/>
      <c r="K137" s="46"/>
      <c r="L137" s="46"/>
      <c r="M137" s="46"/>
      <c r="N137" s="46"/>
      <c r="O137" s="37">
        <v>10</v>
      </c>
      <c r="P137" s="47"/>
      <c r="Q137" s="59">
        <v>10</v>
      </c>
      <c r="R137" s="59">
        <v>10</v>
      </c>
      <c r="S137" s="59"/>
      <c r="T137" s="89"/>
      <c r="U137" s="59"/>
      <c r="V137" s="47"/>
      <c r="W137" s="47"/>
      <c r="X137" s="47"/>
      <c r="Y137" s="47"/>
      <c r="Z137" s="88"/>
      <c r="AA137" s="88"/>
      <c r="AB137" s="31">
        <f t="shared" si="17"/>
        <v>30</v>
      </c>
      <c r="AC137" s="51" t="s">
        <v>343</v>
      </c>
      <c r="AD137" s="16">
        <f t="shared" si="18"/>
        <v>10</v>
      </c>
      <c r="AE137" s="16">
        <f t="shared" si="19"/>
        <v>20</v>
      </c>
      <c r="AF137" s="32">
        <f t="shared" si="20"/>
        <v>0</v>
      </c>
    </row>
    <row r="138" spans="1:32" ht="28.8" x14ac:dyDescent="0.3">
      <c r="A138" s="25"/>
      <c r="B138" s="22"/>
      <c r="C138" s="51" t="s">
        <v>363</v>
      </c>
      <c r="D138" s="31">
        <v>2</v>
      </c>
      <c r="E138" s="71" t="s">
        <v>340</v>
      </c>
      <c r="F138" s="50"/>
      <c r="G138" s="37"/>
      <c r="H138" s="46"/>
      <c r="I138" s="46"/>
      <c r="J138" s="46"/>
      <c r="K138" s="46"/>
      <c r="L138" s="46"/>
      <c r="M138" s="46"/>
      <c r="N138" s="46"/>
      <c r="O138" s="37">
        <v>4</v>
      </c>
      <c r="P138" s="47"/>
      <c r="Q138" s="59">
        <v>3</v>
      </c>
      <c r="R138" s="59">
        <v>3</v>
      </c>
      <c r="S138" s="59">
        <v>11</v>
      </c>
      <c r="T138" s="89">
        <v>7</v>
      </c>
      <c r="U138" s="59">
        <v>4</v>
      </c>
      <c r="V138" s="47"/>
      <c r="W138" s="47"/>
      <c r="X138" s="47"/>
      <c r="Y138" s="47"/>
      <c r="Z138" s="88"/>
      <c r="AA138" s="88"/>
      <c r="AB138" s="31">
        <f t="shared" si="17"/>
        <v>32</v>
      </c>
      <c r="AC138" s="51" t="s">
        <v>343</v>
      </c>
      <c r="AD138" s="16">
        <f t="shared" si="18"/>
        <v>4</v>
      </c>
      <c r="AE138" s="16">
        <f t="shared" si="19"/>
        <v>24</v>
      </c>
      <c r="AF138" s="32">
        <f t="shared" si="20"/>
        <v>0</v>
      </c>
    </row>
    <row r="139" spans="1:32" ht="28.8" x14ac:dyDescent="0.3">
      <c r="A139" s="25"/>
      <c r="B139" s="22"/>
      <c r="C139" s="30" t="s">
        <v>234</v>
      </c>
      <c r="D139" s="31">
        <v>3</v>
      </c>
      <c r="E139" s="50"/>
      <c r="F139" s="50"/>
      <c r="G139" s="37"/>
      <c r="H139" s="46"/>
      <c r="I139" s="46"/>
      <c r="J139" s="46"/>
      <c r="K139" s="46"/>
      <c r="L139" s="46"/>
      <c r="M139" s="46"/>
      <c r="N139" s="46"/>
      <c r="O139" s="37">
        <v>1</v>
      </c>
      <c r="P139" s="47"/>
      <c r="Q139" s="95"/>
      <c r="R139" s="95"/>
      <c r="S139" s="95"/>
      <c r="T139" s="88"/>
      <c r="U139" s="95"/>
      <c r="V139" s="47"/>
      <c r="W139" s="47"/>
      <c r="X139" s="47"/>
      <c r="Y139" s="47"/>
      <c r="Z139" s="88"/>
      <c r="AA139" s="88"/>
      <c r="AB139" s="31">
        <f t="shared" si="17"/>
        <v>1</v>
      </c>
      <c r="AC139" s="29"/>
      <c r="AD139" s="16">
        <f t="shared" si="18"/>
        <v>1</v>
      </c>
      <c r="AE139" s="16">
        <f t="shared" si="19"/>
        <v>0</v>
      </c>
      <c r="AF139" s="32">
        <f t="shared" si="20"/>
        <v>0</v>
      </c>
    </row>
    <row r="140" spans="1:32" ht="43.2" x14ac:dyDescent="0.3">
      <c r="A140" s="25"/>
      <c r="B140" s="22"/>
      <c r="C140" s="52" t="s">
        <v>256</v>
      </c>
      <c r="D140" s="31">
        <v>2</v>
      </c>
      <c r="E140" s="71"/>
      <c r="F140" s="71"/>
      <c r="G140" s="37"/>
      <c r="H140" s="46"/>
      <c r="I140" s="46"/>
      <c r="J140" s="46"/>
      <c r="K140" s="46"/>
      <c r="L140" s="46"/>
      <c r="M140" s="46"/>
      <c r="N140" s="46"/>
      <c r="O140" s="53"/>
      <c r="P140" s="47"/>
      <c r="Q140" s="95"/>
      <c r="R140" s="95"/>
      <c r="S140" s="95"/>
      <c r="T140" s="88"/>
      <c r="U140" s="95"/>
      <c r="V140" s="47"/>
      <c r="W140" s="47"/>
      <c r="X140" s="47"/>
      <c r="Y140" s="47"/>
      <c r="Z140" s="88"/>
      <c r="AA140" s="88"/>
      <c r="AB140" s="31">
        <f t="shared" si="17"/>
        <v>0</v>
      </c>
      <c r="AC140" s="51" t="s">
        <v>343</v>
      </c>
      <c r="AD140" s="16">
        <f t="shared" si="18"/>
        <v>0</v>
      </c>
      <c r="AE140" s="16">
        <f t="shared" si="19"/>
        <v>0</v>
      </c>
      <c r="AF140" s="32">
        <f t="shared" si="20"/>
        <v>0</v>
      </c>
    </row>
    <row r="141" spans="1:32" ht="28.8" x14ac:dyDescent="0.3">
      <c r="A141" s="25"/>
      <c r="B141" s="22"/>
      <c r="C141" s="29" t="s">
        <v>259</v>
      </c>
      <c r="D141" s="46">
        <v>2</v>
      </c>
      <c r="E141" s="50"/>
      <c r="F141" s="50"/>
      <c r="G141" s="46"/>
      <c r="H141" s="46"/>
      <c r="I141" s="46"/>
      <c r="J141" s="46"/>
      <c r="K141" s="46"/>
      <c r="L141" s="46"/>
      <c r="M141" s="46"/>
      <c r="N141" s="46"/>
      <c r="O141" s="46"/>
      <c r="P141" s="47"/>
      <c r="Q141" s="95"/>
      <c r="R141" s="95"/>
      <c r="S141" s="95"/>
      <c r="T141" s="88"/>
      <c r="U141" s="95"/>
      <c r="V141" s="47"/>
      <c r="W141" s="47"/>
      <c r="X141" s="47"/>
      <c r="Y141" s="47"/>
      <c r="Z141" s="88"/>
      <c r="AA141" s="88"/>
      <c r="AB141" s="37">
        <f t="shared" si="17"/>
        <v>0</v>
      </c>
      <c r="AC141" s="51" t="s">
        <v>353</v>
      </c>
      <c r="AD141" s="16">
        <f t="shared" si="18"/>
        <v>0</v>
      </c>
      <c r="AE141" s="16">
        <f t="shared" si="19"/>
        <v>0</v>
      </c>
      <c r="AF141" s="85">
        <f t="shared" si="20"/>
        <v>0</v>
      </c>
    </row>
    <row r="142" spans="1:32" ht="28.8" x14ac:dyDescent="0.3">
      <c r="A142" s="25"/>
      <c r="B142" s="22"/>
      <c r="C142" s="51" t="s">
        <v>260</v>
      </c>
      <c r="D142" s="31">
        <v>1</v>
      </c>
      <c r="E142" s="50"/>
      <c r="F142" s="50"/>
      <c r="G142" s="37"/>
      <c r="H142" s="46"/>
      <c r="I142" s="46"/>
      <c r="J142" s="46"/>
      <c r="K142" s="46"/>
      <c r="L142" s="46"/>
      <c r="M142" s="46"/>
      <c r="N142" s="46"/>
      <c r="O142" s="37">
        <v>17</v>
      </c>
      <c r="P142" s="47"/>
      <c r="Q142" s="95"/>
      <c r="R142" s="95"/>
      <c r="S142" s="95"/>
      <c r="T142" s="88"/>
      <c r="U142" s="95"/>
      <c r="V142" s="47"/>
      <c r="W142" s="47"/>
      <c r="X142" s="47"/>
      <c r="Y142" s="47"/>
      <c r="Z142" s="88"/>
      <c r="AA142" s="88"/>
      <c r="AB142" s="31">
        <f t="shared" si="17"/>
        <v>17</v>
      </c>
      <c r="AC142" s="51" t="s">
        <v>339</v>
      </c>
      <c r="AD142" s="16">
        <f t="shared" si="18"/>
        <v>17</v>
      </c>
      <c r="AE142" s="16">
        <f t="shared" si="19"/>
        <v>0</v>
      </c>
      <c r="AF142" s="32">
        <f t="shared" si="20"/>
        <v>0</v>
      </c>
    </row>
    <row r="143" spans="1:32" x14ac:dyDescent="0.3">
      <c r="A143" s="25"/>
      <c r="B143" s="22"/>
      <c r="C143" s="51" t="s">
        <v>241</v>
      </c>
      <c r="D143" s="37">
        <v>1</v>
      </c>
      <c r="E143" s="50"/>
      <c r="F143" s="50"/>
      <c r="G143" s="37">
        <v>10</v>
      </c>
      <c r="H143" s="46"/>
      <c r="I143" s="46"/>
      <c r="J143" s="46"/>
      <c r="K143" s="46"/>
      <c r="L143" s="46"/>
      <c r="M143" s="46"/>
      <c r="N143" s="46"/>
      <c r="O143" s="46"/>
      <c r="P143" s="47"/>
      <c r="Q143" s="95"/>
      <c r="R143" s="95"/>
      <c r="S143" s="95"/>
      <c r="T143" s="88"/>
      <c r="U143" s="95"/>
      <c r="V143" s="47"/>
      <c r="W143" s="47"/>
      <c r="X143" s="47"/>
      <c r="Y143" s="47"/>
      <c r="Z143" s="88"/>
      <c r="AA143" s="88"/>
      <c r="AB143" s="31">
        <f t="shared" si="17"/>
        <v>10</v>
      </c>
      <c r="AC143" s="51" t="s">
        <v>370</v>
      </c>
      <c r="AD143" s="16">
        <f t="shared" si="18"/>
        <v>10</v>
      </c>
      <c r="AE143" s="16">
        <f t="shared" si="19"/>
        <v>0</v>
      </c>
      <c r="AF143" s="32">
        <f t="shared" si="20"/>
        <v>0</v>
      </c>
    </row>
    <row r="144" spans="1:32" x14ac:dyDescent="0.3">
      <c r="A144" s="25" t="s">
        <v>239</v>
      </c>
      <c r="B144" s="22" t="s">
        <v>239</v>
      </c>
      <c r="C144" s="30" t="s">
        <v>238</v>
      </c>
      <c r="D144" s="31">
        <v>1</v>
      </c>
      <c r="E144" s="50"/>
      <c r="F144" s="50"/>
      <c r="G144" s="37">
        <v>20</v>
      </c>
      <c r="H144" s="46"/>
      <c r="I144" s="37">
        <v>2</v>
      </c>
      <c r="J144" s="37">
        <v>2</v>
      </c>
      <c r="K144" s="37">
        <v>2</v>
      </c>
      <c r="L144" s="53">
        <v>2</v>
      </c>
      <c r="M144" s="37">
        <v>2</v>
      </c>
      <c r="N144" s="37">
        <v>2</v>
      </c>
      <c r="O144" s="53">
        <v>2</v>
      </c>
      <c r="P144" s="69"/>
      <c r="Q144" s="59"/>
      <c r="R144" s="59">
        <v>1</v>
      </c>
      <c r="S144" s="59"/>
      <c r="T144" s="89"/>
      <c r="U144" s="59">
        <v>1</v>
      </c>
      <c r="V144" s="69"/>
      <c r="W144" s="69"/>
      <c r="X144" s="69"/>
      <c r="Y144" s="69"/>
      <c r="Z144" s="88"/>
      <c r="AA144" s="88"/>
      <c r="AB144" s="31">
        <f t="shared" si="17"/>
        <v>36</v>
      </c>
      <c r="AC144" s="29"/>
      <c r="AD144" s="16">
        <f t="shared" si="18"/>
        <v>34</v>
      </c>
      <c r="AE144" s="16">
        <f t="shared" si="19"/>
        <v>1</v>
      </c>
      <c r="AF144" s="32">
        <f t="shared" si="20"/>
        <v>0</v>
      </c>
    </row>
    <row r="145" spans="1:32" ht="43.2" x14ac:dyDescent="0.3">
      <c r="A145" s="25"/>
      <c r="B145" s="22"/>
      <c r="C145" s="30" t="s">
        <v>242</v>
      </c>
      <c r="D145" s="31">
        <v>1</v>
      </c>
      <c r="E145" s="50"/>
      <c r="F145" s="50"/>
      <c r="G145" s="37"/>
      <c r="H145" s="46"/>
      <c r="I145" s="46"/>
      <c r="J145" s="46"/>
      <c r="K145" s="46"/>
      <c r="L145" s="46"/>
      <c r="M145" s="37">
        <v>69</v>
      </c>
      <c r="N145" s="46"/>
      <c r="O145" s="46"/>
      <c r="P145" s="47"/>
      <c r="Q145" s="95"/>
      <c r="R145" s="95"/>
      <c r="S145" s="95"/>
      <c r="T145" s="88"/>
      <c r="U145" s="95"/>
      <c r="V145" s="47"/>
      <c r="W145" s="47"/>
      <c r="X145" s="47"/>
      <c r="Y145" s="47"/>
      <c r="Z145" s="88"/>
      <c r="AA145" s="88"/>
      <c r="AB145" s="31">
        <f t="shared" si="17"/>
        <v>69</v>
      </c>
      <c r="AC145" s="29"/>
      <c r="AD145" s="16">
        <f t="shared" si="18"/>
        <v>69</v>
      </c>
      <c r="AE145" s="16">
        <f t="shared" si="19"/>
        <v>0</v>
      </c>
      <c r="AF145" s="32">
        <f t="shared" si="20"/>
        <v>0</v>
      </c>
    </row>
    <row r="146" spans="1:32" ht="28.8" x14ac:dyDescent="0.3">
      <c r="A146" s="25"/>
      <c r="B146" s="22"/>
      <c r="C146" s="30" t="s">
        <v>266</v>
      </c>
      <c r="D146" s="31">
        <v>1</v>
      </c>
      <c r="E146" s="50"/>
      <c r="F146" s="50"/>
      <c r="G146" s="37"/>
      <c r="H146" s="46"/>
      <c r="I146" s="46"/>
      <c r="J146" s="46"/>
      <c r="K146" s="46"/>
      <c r="L146" s="46"/>
      <c r="M146" s="37">
        <v>15</v>
      </c>
      <c r="N146" s="46"/>
      <c r="O146" s="46"/>
      <c r="P146" s="47"/>
      <c r="Q146" s="95"/>
      <c r="R146" s="95"/>
      <c r="S146" s="95"/>
      <c r="T146" s="88"/>
      <c r="U146" s="95"/>
      <c r="V146" s="47"/>
      <c r="W146" s="47"/>
      <c r="X146" s="47"/>
      <c r="Y146" s="47"/>
      <c r="Z146" s="88"/>
      <c r="AA146" s="88"/>
      <c r="AB146" s="31">
        <f t="shared" si="17"/>
        <v>15</v>
      </c>
      <c r="AC146" s="29"/>
      <c r="AD146" s="16">
        <f t="shared" si="18"/>
        <v>15</v>
      </c>
      <c r="AE146" s="16">
        <f t="shared" si="19"/>
        <v>0</v>
      </c>
      <c r="AF146" s="32">
        <f t="shared" si="20"/>
        <v>0</v>
      </c>
    </row>
    <row r="147" spans="1:32" ht="28.8" x14ac:dyDescent="0.3">
      <c r="A147" s="25"/>
      <c r="B147" s="22"/>
      <c r="C147" s="29" t="s">
        <v>278</v>
      </c>
      <c r="D147" s="31">
        <v>1</v>
      </c>
      <c r="E147" s="50"/>
      <c r="F147" s="50"/>
      <c r="G147" s="37"/>
      <c r="H147" s="46"/>
      <c r="I147" s="46"/>
      <c r="J147" s="46"/>
      <c r="K147" s="46"/>
      <c r="L147" s="53"/>
      <c r="M147" s="46"/>
      <c r="N147" s="46"/>
      <c r="O147" s="46"/>
      <c r="P147" s="47"/>
      <c r="Q147" s="95"/>
      <c r="R147" s="95"/>
      <c r="S147" s="95"/>
      <c r="T147" s="88"/>
      <c r="U147" s="95"/>
      <c r="V147" s="47"/>
      <c r="W147" s="47"/>
      <c r="X147" s="47"/>
      <c r="Y147" s="47"/>
      <c r="Z147" s="88"/>
      <c r="AA147" s="88"/>
      <c r="AB147" s="31">
        <f t="shared" si="17"/>
        <v>0</v>
      </c>
      <c r="AC147" s="51" t="s">
        <v>279</v>
      </c>
      <c r="AD147" s="16">
        <f t="shared" si="18"/>
        <v>0</v>
      </c>
      <c r="AE147" s="16">
        <f t="shared" si="19"/>
        <v>0</v>
      </c>
      <c r="AF147" s="32">
        <f t="shared" si="20"/>
        <v>0</v>
      </c>
    </row>
    <row r="148" spans="1:32" ht="43.2" x14ac:dyDescent="0.3">
      <c r="A148" s="25"/>
      <c r="B148" s="22"/>
      <c r="C148" s="29" t="s">
        <v>283</v>
      </c>
      <c r="D148" s="31">
        <v>3</v>
      </c>
      <c r="E148" s="50"/>
      <c r="F148" s="50"/>
      <c r="G148" s="37"/>
      <c r="H148" s="46"/>
      <c r="I148" s="46"/>
      <c r="J148" s="46"/>
      <c r="K148" s="46"/>
      <c r="L148" s="46"/>
      <c r="M148" s="46"/>
      <c r="N148" s="46"/>
      <c r="O148" s="46"/>
      <c r="P148" s="47"/>
      <c r="Q148" s="95"/>
      <c r="R148" s="95"/>
      <c r="S148" s="95"/>
      <c r="T148" s="88"/>
      <c r="U148" s="95"/>
      <c r="V148" s="47"/>
      <c r="W148" s="47"/>
      <c r="X148" s="47"/>
      <c r="Y148" s="47"/>
      <c r="Z148" s="88"/>
      <c r="AA148" s="88"/>
      <c r="AB148" s="31">
        <f t="shared" si="17"/>
        <v>0</v>
      </c>
      <c r="AC148" s="52" t="s">
        <v>319</v>
      </c>
      <c r="AD148" s="16">
        <f t="shared" si="18"/>
        <v>0</v>
      </c>
      <c r="AE148" s="16">
        <f t="shared" si="19"/>
        <v>0</v>
      </c>
      <c r="AF148" s="32">
        <f t="shared" si="20"/>
        <v>0</v>
      </c>
    </row>
    <row r="149" spans="1:32" x14ac:dyDescent="0.3">
      <c r="A149" s="25"/>
      <c r="B149" s="22"/>
      <c r="C149" s="30" t="s">
        <v>253</v>
      </c>
      <c r="D149" s="31">
        <v>1</v>
      </c>
      <c r="E149" s="50"/>
      <c r="F149" s="50"/>
      <c r="G149" s="37"/>
      <c r="H149" s="46"/>
      <c r="I149" s="46"/>
      <c r="J149" s="46"/>
      <c r="K149" s="46"/>
      <c r="L149" s="46"/>
      <c r="M149" s="46"/>
      <c r="N149" s="46"/>
      <c r="O149" s="46"/>
      <c r="P149" s="47"/>
      <c r="Q149" s="59">
        <v>2</v>
      </c>
      <c r="R149" s="59">
        <v>2</v>
      </c>
      <c r="S149" s="59">
        <v>5</v>
      </c>
      <c r="T149" s="89">
        <v>1</v>
      </c>
      <c r="U149" s="59"/>
      <c r="V149" s="47"/>
      <c r="W149" s="47"/>
      <c r="X149" s="47"/>
      <c r="Y149" s="47"/>
      <c r="Z149" s="88"/>
      <c r="AA149" s="88"/>
      <c r="AB149" s="31">
        <f t="shared" si="17"/>
        <v>10</v>
      </c>
      <c r="AC149" s="29"/>
      <c r="AD149" s="16">
        <f t="shared" si="18"/>
        <v>0</v>
      </c>
      <c r="AE149" s="16">
        <f t="shared" si="19"/>
        <v>10</v>
      </c>
      <c r="AF149" s="32">
        <f t="shared" si="20"/>
        <v>0</v>
      </c>
    </row>
    <row r="150" spans="1:32" x14ac:dyDescent="0.3">
      <c r="A150" s="25"/>
      <c r="B150" s="22"/>
      <c r="C150" s="30" t="s">
        <v>246</v>
      </c>
      <c r="D150" s="31">
        <v>1</v>
      </c>
      <c r="E150" s="50"/>
      <c r="F150" s="50"/>
      <c r="G150" s="37">
        <v>10</v>
      </c>
      <c r="H150" s="37">
        <v>10</v>
      </c>
      <c r="I150" s="37">
        <v>10</v>
      </c>
      <c r="J150" s="37">
        <v>10</v>
      </c>
      <c r="K150" s="37">
        <v>10</v>
      </c>
      <c r="L150" s="37">
        <v>10</v>
      </c>
      <c r="M150" s="37">
        <v>10</v>
      </c>
      <c r="N150" s="37">
        <v>10</v>
      </c>
      <c r="O150" s="53">
        <v>10</v>
      </c>
      <c r="P150" s="69"/>
      <c r="Q150" s="59">
        <v>10</v>
      </c>
      <c r="R150" s="59">
        <v>10</v>
      </c>
      <c r="S150" s="59">
        <v>10</v>
      </c>
      <c r="T150" s="89">
        <v>10</v>
      </c>
      <c r="U150" s="59">
        <v>10</v>
      </c>
      <c r="V150" s="47"/>
      <c r="W150" s="69"/>
      <c r="X150" s="69"/>
      <c r="Y150" s="69"/>
      <c r="Z150" s="88"/>
      <c r="AA150" s="88"/>
      <c r="AB150" s="31">
        <f t="shared" si="17"/>
        <v>140</v>
      </c>
      <c r="AC150" s="29"/>
      <c r="AD150" s="16">
        <f t="shared" si="18"/>
        <v>80</v>
      </c>
      <c r="AE150" s="16">
        <f t="shared" si="19"/>
        <v>40</v>
      </c>
      <c r="AF150" s="32">
        <f t="shared" si="20"/>
        <v>0</v>
      </c>
    </row>
    <row r="151" spans="1:32" ht="72" x14ac:dyDescent="0.3">
      <c r="A151" s="54"/>
      <c r="B151" s="55"/>
      <c r="C151" s="22" t="s">
        <v>303</v>
      </c>
      <c r="D151" s="59">
        <v>1</v>
      </c>
      <c r="E151" s="68"/>
      <c r="F151" s="68"/>
      <c r="G151" s="59"/>
      <c r="H151" s="59"/>
      <c r="I151" s="59"/>
      <c r="J151" s="59">
        <v>3</v>
      </c>
      <c r="K151" s="59"/>
      <c r="L151" s="59"/>
      <c r="M151" s="59"/>
      <c r="N151" s="59"/>
      <c r="O151" s="59">
        <v>27</v>
      </c>
      <c r="P151" s="69">
        <v>1</v>
      </c>
      <c r="Q151" s="59"/>
      <c r="R151" s="59"/>
      <c r="S151" s="59"/>
      <c r="T151" s="89"/>
      <c r="U151" s="59"/>
      <c r="V151" s="69"/>
      <c r="W151" s="69"/>
      <c r="X151" s="69"/>
      <c r="Y151" s="69"/>
      <c r="Z151" s="67"/>
      <c r="AA151" s="67"/>
      <c r="AB151" s="67">
        <f t="shared" si="17"/>
        <v>31</v>
      </c>
      <c r="AC151" s="67" t="s">
        <v>341</v>
      </c>
      <c r="AD151" s="67">
        <f t="shared" si="18"/>
        <v>30</v>
      </c>
      <c r="AE151" s="59">
        <f t="shared" si="19"/>
        <v>1</v>
      </c>
      <c r="AF151" s="59"/>
    </row>
    <row r="152" spans="1:32" x14ac:dyDescent="0.3">
      <c r="A152" s="54"/>
      <c r="B152" s="55"/>
      <c r="C152" s="22" t="s">
        <v>304</v>
      </c>
      <c r="D152" s="59">
        <v>1</v>
      </c>
      <c r="E152" s="68"/>
      <c r="F152" s="68"/>
      <c r="G152" s="59"/>
      <c r="H152" s="59"/>
      <c r="I152" s="59"/>
      <c r="J152" s="59"/>
      <c r="K152" s="59"/>
      <c r="L152" s="59"/>
      <c r="M152" s="59"/>
      <c r="N152" s="59"/>
      <c r="O152" s="59">
        <v>5</v>
      </c>
      <c r="P152" s="69"/>
      <c r="Q152" s="59"/>
      <c r="R152" s="59"/>
      <c r="S152" s="59"/>
      <c r="T152" s="89"/>
      <c r="U152" s="59"/>
      <c r="V152" s="69"/>
      <c r="W152" s="69"/>
      <c r="X152" s="69"/>
      <c r="Y152" s="69"/>
      <c r="Z152" s="67"/>
      <c r="AA152" s="67"/>
      <c r="AB152" s="67">
        <f t="shared" si="17"/>
        <v>5</v>
      </c>
      <c r="AC152" s="67" t="s">
        <v>342</v>
      </c>
      <c r="AD152" s="67">
        <f t="shared" si="18"/>
        <v>5</v>
      </c>
      <c r="AE152" s="59">
        <f t="shared" si="19"/>
        <v>0</v>
      </c>
      <c r="AF152" s="59"/>
    </row>
    <row r="153" spans="1:32" ht="57.6" x14ac:dyDescent="0.3">
      <c r="A153" s="54"/>
      <c r="B153" s="55"/>
      <c r="C153" s="22" t="s">
        <v>323</v>
      </c>
      <c r="D153" s="59"/>
      <c r="E153" s="68"/>
      <c r="F153" s="68"/>
      <c r="G153" s="59"/>
      <c r="H153" s="59"/>
      <c r="I153" s="59"/>
      <c r="J153" s="59"/>
      <c r="K153" s="59"/>
      <c r="L153" s="59">
        <v>7</v>
      </c>
      <c r="M153" s="59"/>
      <c r="N153" s="59"/>
      <c r="O153" s="59"/>
      <c r="P153" s="69"/>
      <c r="Q153" s="59"/>
      <c r="R153" s="59"/>
      <c r="S153" s="59"/>
      <c r="T153" s="89"/>
      <c r="U153" s="59"/>
      <c r="V153" s="69"/>
      <c r="W153" s="69"/>
      <c r="X153" s="69"/>
      <c r="Y153" s="69"/>
      <c r="Z153" s="67"/>
      <c r="AA153" s="67"/>
      <c r="AB153" s="67">
        <f t="shared" si="17"/>
        <v>7</v>
      </c>
      <c r="AC153" s="67"/>
      <c r="AD153" s="67">
        <f t="shared" si="18"/>
        <v>7</v>
      </c>
      <c r="AE153" s="59">
        <f t="shared" si="19"/>
        <v>0</v>
      </c>
      <c r="AF153" s="59"/>
    </row>
    <row r="154" spans="1:32" x14ac:dyDescent="0.3">
      <c r="A154" s="54"/>
      <c r="B154" s="55"/>
      <c r="C154" s="25" t="s">
        <v>329</v>
      </c>
      <c r="D154" s="59"/>
      <c r="E154" s="68"/>
      <c r="F154" s="68"/>
      <c r="G154" s="59"/>
      <c r="H154" s="59"/>
      <c r="I154" s="59"/>
      <c r="J154" s="59"/>
      <c r="K154" s="59"/>
      <c r="L154" s="59"/>
      <c r="M154" s="59"/>
      <c r="N154" s="59"/>
      <c r="O154" s="59"/>
      <c r="P154" s="69"/>
      <c r="Q154" s="59"/>
      <c r="R154" s="59"/>
      <c r="S154" s="59"/>
      <c r="T154" s="89"/>
      <c r="U154" s="59"/>
      <c r="V154" s="69"/>
      <c r="W154" s="69"/>
      <c r="X154" s="69"/>
      <c r="Y154" s="69"/>
      <c r="Z154" s="67"/>
      <c r="AA154" s="67"/>
      <c r="AB154" s="67">
        <f t="shared" si="17"/>
        <v>0</v>
      </c>
      <c r="AC154" s="67"/>
      <c r="AD154" s="67">
        <f t="shared" si="18"/>
        <v>0</v>
      </c>
      <c r="AE154" s="59">
        <f t="shared" si="19"/>
        <v>0</v>
      </c>
      <c r="AF154" s="59"/>
    </row>
    <row r="155" spans="1:32" ht="30" customHeight="1" x14ac:dyDescent="0.3">
      <c r="A155" s="54"/>
      <c r="B155" s="55"/>
      <c r="C155" s="67" t="s">
        <v>334</v>
      </c>
      <c r="D155" s="59"/>
      <c r="E155" s="68"/>
      <c r="F155" s="68"/>
      <c r="G155" s="59"/>
      <c r="H155" s="59"/>
      <c r="I155" s="59"/>
      <c r="J155" s="59">
        <v>3</v>
      </c>
      <c r="K155" s="59"/>
      <c r="L155" s="59"/>
      <c r="M155" s="59"/>
      <c r="N155" s="59"/>
      <c r="O155" s="59"/>
      <c r="P155" s="69"/>
      <c r="Q155" s="59"/>
      <c r="R155" s="59"/>
      <c r="S155" s="59"/>
      <c r="T155" s="89"/>
      <c r="U155" s="59"/>
      <c r="V155" s="69"/>
      <c r="W155" s="69"/>
      <c r="X155" s="69"/>
      <c r="Y155" s="69"/>
      <c r="Z155" s="67"/>
      <c r="AA155" s="67"/>
      <c r="AB155" s="67">
        <f t="shared" si="17"/>
        <v>3</v>
      </c>
      <c r="AC155" s="67"/>
      <c r="AD155" s="67">
        <f t="shared" si="18"/>
        <v>3</v>
      </c>
      <c r="AE155" s="59">
        <f t="shared" si="19"/>
        <v>0</v>
      </c>
      <c r="AF155" s="59"/>
    </row>
    <row r="156" spans="1:32" ht="43.2" x14ac:dyDescent="0.3">
      <c r="A156" s="54"/>
      <c r="B156" s="55"/>
      <c r="C156" s="67" t="s">
        <v>333</v>
      </c>
      <c r="D156" s="59"/>
      <c r="E156" s="68"/>
      <c r="F156" s="68"/>
      <c r="G156" s="59"/>
      <c r="H156" s="59"/>
      <c r="I156" s="59"/>
      <c r="J156" s="59">
        <v>5</v>
      </c>
      <c r="K156" s="59"/>
      <c r="L156" s="59"/>
      <c r="M156" s="59"/>
      <c r="N156" s="59"/>
      <c r="O156" s="59"/>
      <c r="P156" s="69"/>
      <c r="Q156" s="59"/>
      <c r="R156" s="59"/>
      <c r="S156" s="59"/>
      <c r="T156" s="89"/>
      <c r="U156" s="59"/>
      <c r="V156" s="69"/>
      <c r="W156" s="69"/>
      <c r="X156" s="69"/>
      <c r="Y156" s="69"/>
      <c r="Z156" s="67"/>
      <c r="AA156" s="67"/>
      <c r="AB156" s="67"/>
      <c r="AC156" s="67"/>
      <c r="AD156" s="67">
        <f t="shared" si="18"/>
        <v>5</v>
      </c>
      <c r="AE156" s="59">
        <f t="shared" si="19"/>
        <v>0</v>
      </c>
      <c r="AF156" s="59"/>
    </row>
    <row r="157" spans="1:32" ht="28.5" customHeight="1" x14ac:dyDescent="0.3">
      <c r="A157" s="54"/>
      <c r="B157" s="55"/>
      <c r="C157" s="67" t="s">
        <v>350</v>
      </c>
      <c r="D157" s="59"/>
      <c r="E157" s="68"/>
      <c r="F157" s="68"/>
      <c r="G157" s="59"/>
      <c r="H157" s="59"/>
      <c r="I157" s="59"/>
      <c r="J157" s="59">
        <v>2</v>
      </c>
      <c r="K157" s="59"/>
      <c r="L157" s="59"/>
      <c r="M157" s="59"/>
      <c r="N157" s="59"/>
      <c r="O157" s="59"/>
      <c r="P157" s="69"/>
      <c r="Q157" s="59"/>
      <c r="R157" s="59"/>
      <c r="S157" s="59"/>
      <c r="T157" s="89"/>
      <c r="U157" s="59"/>
      <c r="V157" s="69"/>
      <c r="W157" s="69"/>
      <c r="X157" s="69"/>
      <c r="Y157" s="69"/>
      <c r="Z157" s="67"/>
      <c r="AA157" s="67"/>
      <c r="AB157" s="67"/>
      <c r="AC157" s="67"/>
      <c r="AD157" s="67">
        <f t="shared" si="18"/>
        <v>2</v>
      </c>
      <c r="AE157" s="59">
        <f t="shared" si="19"/>
        <v>0</v>
      </c>
      <c r="AF157" s="59"/>
    </row>
    <row r="158" spans="1:32" x14ac:dyDescent="0.3">
      <c r="A158" s="54"/>
      <c r="B158" s="55"/>
      <c r="C158" s="67" t="s">
        <v>330</v>
      </c>
      <c r="D158" s="59"/>
      <c r="E158" s="68"/>
      <c r="F158" s="68">
        <v>1000</v>
      </c>
      <c r="G158" s="59"/>
      <c r="H158" s="59"/>
      <c r="I158" s="59">
        <v>5</v>
      </c>
      <c r="J158" s="59"/>
      <c r="K158" s="59">
        <v>14</v>
      </c>
      <c r="L158" s="59"/>
      <c r="M158" s="59"/>
      <c r="N158" s="59"/>
      <c r="O158" s="59"/>
      <c r="P158" s="69"/>
      <c r="Q158" s="59">
        <v>2</v>
      </c>
      <c r="R158" s="59"/>
      <c r="S158" s="59"/>
      <c r="T158" s="89">
        <v>9</v>
      </c>
      <c r="U158" s="59">
        <v>4</v>
      </c>
      <c r="V158" s="69"/>
      <c r="W158" s="69"/>
      <c r="X158" s="69"/>
      <c r="Y158" s="69"/>
      <c r="Z158" s="67"/>
      <c r="AA158" s="67">
        <v>5</v>
      </c>
      <c r="AB158" s="67"/>
      <c r="AC158" s="67"/>
      <c r="AD158" s="67">
        <f t="shared" si="18"/>
        <v>19</v>
      </c>
      <c r="AE158" s="59">
        <f t="shared" si="19"/>
        <v>11</v>
      </c>
      <c r="AF158" s="59"/>
    </row>
    <row r="159" spans="1:32" x14ac:dyDescent="0.3">
      <c r="A159" s="54"/>
      <c r="B159" s="55"/>
      <c r="C159" s="67" t="s">
        <v>331</v>
      </c>
      <c r="D159" s="59"/>
      <c r="E159" s="68"/>
      <c r="F159" s="68"/>
      <c r="G159" s="59"/>
      <c r="H159" s="59"/>
      <c r="I159" s="59"/>
      <c r="J159" s="59"/>
      <c r="K159" s="59">
        <v>8</v>
      </c>
      <c r="L159" s="59"/>
      <c r="M159" s="59"/>
      <c r="N159" s="59"/>
      <c r="O159" s="59"/>
      <c r="P159" s="69"/>
      <c r="Q159" s="59"/>
      <c r="R159" s="59"/>
      <c r="S159" s="59"/>
      <c r="T159" s="89"/>
      <c r="U159" s="59">
        <v>8</v>
      </c>
      <c r="V159" s="69"/>
      <c r="W159" s="69"/>
      <c r="X159" s="69"/>
      <c r="Y159" s="69"/>
      <c r="Z159" s="67"/>
      <c r="AA159" s="67"/>
      <c r="AB159" s="67"/>
      <c r="AC159" s="67"/>
      <c r="AD159" s="67">
        <f t="shared" si="18"/>
        <v>8</v>
      </c>
      <c r="AE159" s="59">
        <f t="shared" si="19"/>
        <v>0</v>
      </c>
      <c r="AF159" s="59"/>
    </row>
    <row r="160" spans="1:32" x14ac:dyDescent="0.3">
      <c r="A160" s="54"/>
      <c r="B160" s="55"/>
      <c r="C160" s="67" t="s">
        <v>332</v>
      </c>
      <c r="D160" s="59"/>
      <c r="E160" s="68"/>
      <c r="F160" s="68"/>
      <c r="G160" s="59"/>
      <c r="H160" s="59"/>
      <c r="I160" s="59"/>
      <c r="J160" s="59"/>
      <c r="K160" s="59"/>
      <c r="L160" s="59"/>
      <c r="M160" s="59"/>
      <c r="N160" s="59"/>
      <c r="O160" s="59"/>
      <c r="P160" s="69"/>
      <c r="Q160" s="59"/>
      <c r="R160" s="59"/>
      <c r="S160" s="59"/>
      <c r="T160" s="89"/>
      <c r="U160" s="59"/>
      <c r="V160" s="69"/>
      <c r="W160" s="69"/>
      <c r="X160" s="69"/>
      <c r="Y160" s="69"/>
      <c r="Z160" s="67"/>
      <c r="AA160" s="67"/>
      <c r="AB160" s="67"/>
      <c r="AC160" s="67"/>
      <c r="AD160" s="67">
        <f t="shared" si="18"/>
        <v>0</v>
      </c>
      <c r="AE160" s="59">
        <f t="shared" si="19"/>
        <v>0</v>
      </c>
      <c r="AF160" s="59"/>
    </row>
    <row r="161" spans="1:32" ht="28.8" x14ac:dyDescent="0.3">
      <c r="A161" s="54"/>
      <c r="B161" s="55"/>
      <c r="C161" s="67" t="s">
        <v>346</v>
      </c>
      <c r="D161" s="59"/>
      <c r="E161" s="68"/>
      <c r="F161" s="68"/>
      <c r="G161" s="59"/>
      <c r="H161" s="59"/>
      <c r="I161" s="59"/>
      <c r="J161" s="59"/>
      <c r="K161" s="59">
        <v>1</v>
      </c>
      <c r="L161" s="59"/>
      <c r="M161" s="59"/>
      <c r="N161" s="59"/>
      <c r="O161" s="59"/>
      <c r="P161" s="69"/>
      <c r="Q161" s="59">
        <v>2</v>
      </c>
      <c r="R161" s="59"/>
      <c r="S161" s="59"/>
      <c r="T161" s="89">
        <v>2</v>
      </c>
      <c r="U161" s="59"/>
      <c r="V161" s="69"/>
      <c r="W161" s="69"/>
      <c r="X161" s="69"/>
      <c r="Y161" s="69"/>
      <c r="Z161" s="67"/>
      <c r="AA161" s="67"/>
      <c r="AB161" s="67"/>
      <c r="AC161" s="67"/>
      <c r="AD161" s="67">
        <f t="shared" si="18"/>
        <v>1</v>
      </c>
      <c r="AE161" s="59">
        <f t="shared" si="19"/>
        <v>4</v>
      </c>
      <c r="AF161" s="59"/>
    </row>
    <row r="162" spans="1:32" ht="57.6" x14ac:dyDescent="0.3">
      <c r="A162" s="54"/>
      <c r="B162" s="55"/>
      <c r="C162" s="67" t="s">
        <v>347</v>
      </c>
      <c r="D162" s="59"/>
      <c r="E162" s="68"/>
      <c r="F162" s="68"/>
      <c r="G162" s="59"/>
      <c r="H162" s="59"/>
      <c r="I162" s="59">
        <v>5</v>
      </c>
      <c r="J162" s="59"/>
      <c r="K162" s="59">
        <v>19</v>
      </c>
      <c r="L162" s="59"/>
      <c r="M162" s="59">
        <v>2</v>
      </c>
      <c r="N162" s="59"/>
      <c r="O162" s="59"/>
      <c r="P162" s="69"/>
      <c r="Q162" s="59"/>
      <c r="R162" s="59"/>
      <c r="S162" s="59"/>
      <c r="T162" s="89"/>
      <c r="U162" s="59"/>
      <c r="V162" s="69"/>
      <c r="W162" s="69"/>
      <c r="X162" s="69"/>
      <c r="Y162" s="69"/>
      <c r="Z162" s="67"/>
      <c r="AA162" s="67"/>
      <c r="AB162" s="67"/>
      <c r="AC162" s="67"/>
      <c r="AD162" s="67">
        <f t="shared" si="18"/>
        <v>26</v>
      </c>
      <c r="AE162" s="59">
        <f t="shared" si="19"/>
        <v>0</v>
      </c>
      <c r="AF162" s="59"/>
    </row>
    <row r="163" spans="1:32" x14ac:dyDescent="0.3">
      <c r="A163" s="54"/>
      <c r="B163" s="55"/>
      <c r="C163" s="67" t="s">
        <v>358</v>
      </c>
      <c r="D163" s="59"/>
      <c r="E163" s="68"/>
      <c r="F163" s="68"/>
      <c r="G163" s="59"/>
      <c r="H163" s="59"/>
      <c r="I163" s="59">
        <v>20</v>
      </c>
      <c r="J163" s="59"/>
      <c r="K163" s="59"/>
      <c r="L163" s="59"/>
      <c r="M163" s="59"/>
      <c r="N163" s="59"/>
      <c r="O163" s="59"/>
      <c r="P163" s="69"/>
      <c r="Q163" s="59"/>
      <c r="R163" s="59"/>
      <c r="S163" s="59"/>
      <c r="T163" s="89"/>
      <c r="U163" s="59"/>
      <c r="V163" s="69"/>
      <c r="W163" s="69"/>
      <c r="X163" s="69"/>
      <c r="Y163" s="69"/>
      <c r="Z163" s="67"/>
      <c r="AA163" s="67"/>
      <c r="AB163" s="67"/>
      <c r="AC163" s="67"/>
      <c r="AD163" s="67"/>
      <c r="AE163" s="59"/>
      <c r="AF163" s="59"/>
    </row>
    <row r="164" spans="1:32" x14ac:dyDescent="0.3">
      <c r="A164" s="54"/>
      <c r="B164" s="55"/>
      <c r="C164" s="67" t="s">
        <v>360</v>
      </c>
      <c r="D164" s="59">
        <v>1</v>
      </c>
      <c r="E164" s="68"/>
      <c r="F164" s="68"/>
      <c r="G164" s="59"/>
      <c r="H164" s="59"/>
      <c r="I164" s="59"/>
      <c r="J164" s="59"/>
      <c r="K164" s="59"/>
      <c r="L164" s="59">
        <v>20</v>
      </c>
      <c r="M164" s="59"/>
      <c r="N164" s="59"/>
      <c r="O164" s="59"/>
      <c r="P164" s="69"/>
      <c r="Q164" s="59"/>
      <c r="R164" s="59"/>
      <c r="S164" s="59"/>
      <c r="T164" s="89"/>
      <c r="U164" s="59"/>
      <c r="V164" s="69"/>
      <c r="W164" s="69"/>
      <c r="X164" s="69"/>
      <c r="Y164" s="69"/>
      <c r="Z164" s="67"/>
      <c r="AA164" s="67"/>
      <c r="AB164" s="67"/>
      <c r="AC164" s="67"/>
      <c r="AD164" s="67"/>
      <c r="AE164" s="59"/>
      <c r="AF164" s="59"/>
    </row>
    <row r="165" spans="1:32" x14ac:dyDescent="0.3">
      <c r="A165" s="54"/>
      <c r="B165" s="55"/>
      <c r="C165" s="67" t="s">
        <v>335</v>
      </c>
      <c r="D165" s="67"/>
      <c r="E165" s="67"/>
      <c r="F165" s="67"/>
      <c r="G165" s="67">
        <v>3</v>
      </c>
      <c r="H165" s="67">
        <v>3</v>
      </c>
      <c r="I165" s="67">
        <v>3</v>
      </c>
      <c r="J165" s="67">
        <v>3</v>
      </c>
      <c r="K165" s="67">
        <v>3</v>
      </c>
      <c r="L165" s="67">
        <v>3</v>
      </c>
      <c r="M165" s="67">
        <v>3</v>
      </c>
      <c r="N165" s="67">
        <v>3</v>
      </c>
      <c r="O165" s="67">
        <v>3</v>
      </c>
      <c r="P165" s="100">
        <v>3</v>
      </c>
      <c r="Q165" s="67">
        <v>3</v>
      </c>
      <c r="R165" s="67">
        <v>3</v>
      </c>
      <c r="S165" s="67">
        <v>3</v>
      </c>
      <c r="T165" s="101">
        <v>3</v>
      </c>
      <c r="U165" s="67">
        <v>3</v>
      </c>
      <c r="V165" s="69"/>
      <c r="W165" s="69"/>
      <c r="X165" s="69"/>
      <c r="Y165" s="69"/>
      <c r="Z165" s="67"/>
      <c r="AA165" s="67"/>
      <c r="AB165" s="67">
        <f>SUM(G165:AA165)</f>
        <v>45</v>
      </c>
      <c r="AC165" s="67"/>
      <c r="AD165" s="67">
        <f t="shared" si="18"/>
        <v>24</v>
      </c>
      <c r="AE165" s="67">
        <f t="shared" si="19"/>
        <v>15</v>
      </c>
      <c r="AF165" s="67"/>
    </row>
    <row r="167" spans="1:32" x14ac:dyDescent="0.3">
      <c r="A167" s="104" t="s">
        <v>210</v>
      </c>
      <c r="B167" s="104"/>
      <c r="C167" s="104"/>
      <c r="D167" s="104"/>
      <c r="E167" s="6"/>
      <c r="F167" s="6"/>
      <c r="G167" s="60">
        <f t="shared" ref="G167:AB167" si="21">SUM(G2:G166)</f>
        <v>212</v>
      </c>
      <c r="H167" s="6">
        <f t="shared" si="21"/>
        <v>193</v>
      </c>
      <c r="I167" s="6">
        <f t="shared" si="21"/>
        <v>268</v>
      </c>
      <c r="J167" s="6">
        <f t="shared" si="21"/>
        <v>234</v>
      </c>
      <c r="K167" s="6">
        <f t="shared" si="21"/>
        <v>230</v>
      </c>
      <c r="L167" s="6">
        <f t="shared" si="21"/>
        <v>198</v>
      </c>
      <c r="M167" s="6">
        <f t="shared" si="21"/>
        <v>288</v>
      </c>
      <c r="N167" s="6">
        <f t="shared" si="21"/>
        <v>242</v>
      </c>
      <c r="O167" s="6">
        <f t="shared" si="21"/>
        <v>246</v>
      </c>
      <c r="P167" s="6">
        <f t="shared" si="21"/>
        <v>55</v>
      </c>
      <c r="Q167" s="6">
        <f t="shared" si="21"/>
        <v>249</v>
      </c>
      <c r="R167" s="6">
        <f t="shared" si="21"/>
        <v>277</v>
      </c>
      <c r="S167" s="6">
        <f t="shared" si="21"/>
        <v>227</v>
      </c>
      <c r="T167" s="6">
        <f t="shared" si="21"/>
        <v>225</v>
      </c>
      <c r="U167" s="6">
        <f t="shared" si="21"/>
        <v>268</v>
      </c>
      <c r="V167" s="6">
        <f t="shared" si="21"/>
        <v>4</v>
      </c>
      <c r="W167" s="6">
        <f t="shared" si="21"/>
        <v>2</v>
      </c>
      <c r="X167" s="6">
        <f t="shared" si="21"/>
        <v>6</v>
      </c>
      <c r="Y167" s="6">
        <f t="shared" si="21"/>
        <v>3</v>
      </c>
      <c r="Z167" s="6">
        <f t="shared" si="21"/>
        <v>106</v>
      </c>
      <c r="AA167" s="6">
        <f t="shared" si="21"/>
        <v>61</v>
      </c>
      <c r="AB167" s="6">
        <f t="shared" si="21"/>
        <v>3461</v>
      </c>
    </row>
    <row r="168" spans="1:32" x14ac:dyDescent="0.3">
      <c r="A168" s="105"/>
      <c r="B168" s="105"/>
      <c r="C168" s="105"/>
      <c r="D168" s="105"/>
      <c r="E168" s="6"/>
      <c r="F168" s="6"/>
      <c r="G168" s="60"/>
      <c r="H168" s="6"/>
      <c r="I168" s="6"/>
      <c r="J168" s="6"/>
      <c r="K168" s="6"/>
      <c r="L168" s="6"/>
      <c r="M168" s="6"/>
      <c r="N168" s="6"/>
      <c r="O168" s="6"/>
      <c r="P168" s="6"/>
      <c r="Q168" s="6"/>
      <c r="R168" s="6"/>
      <c r="S168" s="6"/>
      <c r="T168" s="6"/>
      <c r="U168" s="6"/>
      <c r="V168" s="6"/>
      <c r="W168" s="6"/>
      <c r="X168" s="6"/>
      <c r="Y168" s="6"/>
      <c r="Z168" s="6"/>
      <c r="AA168" s="6"/>
      <c r="AB168" s="6"/>
    </row>
    <row r="169" spans="1:32" x14ac:dyDescent="0.3">
      <c r="A169" s="105" t="s">
        <v>211</v>
      </c>
      <c r="B169" s="105"/>
      <c r="C169" s="105"/>
      <c r="D169" s="105"/>
      <c r="E169" s="6"/>
      <c r="F169" s="6"/>
      <c r="G169" s="56">
        <f>220-28</f>
        <v>192</v>
      </c>
      <c r="H169" s="56">
        <v>220</v>
      </c>
      <c r="I169" s="56">
        <v>220</v>
      </c>
      <c r="J169" s="56">
        <v>210</v>
      </c>
      <c r="K169" s="56">
        <v>220</v>
      </c>
      <c r="L169" s="7">
        <v>176</v>
      </c>
      <c r="M169" s="56">
        <v>218</v>
      </c>
      <c r="N169" s="56">
        <v>210</v>
      </c>
      <c r="O169" s="56">
        <v>210</v>
      </c>
      <c r="P169" s="56">
        <v>55</v>
      </c>
      <c r="Q169" s="56">
        <v>220</v>
      </c>
      <c r="R169" s="56">
        <v>210</v>
      </c>
      <c r="S169" s="56">
        <v>220</v>
      </c>
      <c r="T169" s="56">
        <v>220</v>
      </c>
      <c r="U169" s="56">
        <v>220</v>
      </c>
      <c r="V169" s="42">
        <v>180</v>
      </c>
      <c r="W169" s="42">
        <v>220</v>
      </c>
      <c r="X169" s="42">
        <v>220</v>
      </c>
      <c r="Y169" s="42">
        <v>220</v>
      </c>
      <c r="Z169" s="56">
        <v>65</v>
      </c>
      <c r="AA169" s="56">
        <v>65</v>
      </c>
      <c r="AB169" s="7">
        <f>SUM(G169:AA169)</f>
        <v>3991</v>
      </c>
    </row>
    <row r="170" spans="1:32" x14ac:dyDescent="0.3">
      <c r="A170" s="105"/>
      <c r="B170" s="105"/>
      <c r="C170" s="105"/>
      <c r="D170" s="105"/>
      <c r="E170" s="6"/>
      <c r="F170" s="6"/>
      <c r="G170" s="60"/>
      <c r="H170" s="6"/>
      <c r="I170" s="6"/>
      <c r="J170" s="6"/>
      <c r="K170" s="6"/>
      <c r="L170" s="6"/>
      <c r="M170" s="6"/>
      <c r="N170" s="6"/>
      <c r="O170" s="6"/>
      <c r="P170" s="6"/>
      <c r="Q170" s="6"/>
      <c r="R170" s="6"/>
      <c r="S170" s="6"/>
      <c r="T170" s="6"/>
      <c r="U170" s="6"/>
      <c r="V170" s="6"/>
      <c r="W170" s="6"/>
      <c r="X170" s="6"/>
      <c r="Y170" s="6"/>
      <c r="Z170" s="6"/>
      <c r="AA170" s="6"/>
      <c r="AB170" s="6"/>
    </row>
    <row r="171" spans="1:32" x14ac:dyDescent="0.3">
      <c r="A171" s="106" t="s">
        <v>212</v>
      </c>
      <c r="B171" s="106"/>
      <c r="C171" s="106"/>
      <c r="D171" s="106"/>
      <c r="E171" s="6"/>
      <c r="F171" s="6"/>
      <c r="G171" s="6">
        <f t="shared" ref="G171:AB171" si="22">G169-G167</f>
        <v>-20</v>
      </c>
      <c r="H171" s="6">
        <f t="shared" si="22"/>
        <v>27</v>
      </c>
      <c r="I171" s="6">
        <f t="shared" si="22"/>
        <v>-48</v>
      </c>
      <c r="J171" s="6">
        <f t="shared" si="22"/>
        <v>-24</v>
      </c>
      <c r="K171" s="6">
        <f t="shared" si="22"/>
        <v>-10</v>
      </c>
      <c r="L171" s="6">
        <f t="shared" si="22"/>
        <v>-22</v>
      </c>
      <c r="M171" s="6">
        <f t="shared" si="22"/>
        <v>-70</v>
      </c>
      <c r="N171" s="6">
        <f t="shared" si="22"/>
        <v>-32</v>
      </c>
      <c r="O171" s="6">
        <f t="shared" si="22"/>
        <v>-36</v>
      </c>
      <c r="P171" s="6">
        <f t="shared" si="22"/>
        <v>0</v>
      </c>
      <c r="Q171" s="6">
        <f t="shared" si="22"/>
        <v>-29</v>
      </c>
      <c r="R171" s="6">
        <f t="shared" si="22"/>
        <v>-67</v>
      </c>
      <c r="S171" s="6">
        <f t="shared" si="22"/>
        <v>-7</v>
      </c>
      <c r="T171" s="6">
        <f t="shared" si="22"/>
        <v>-5</v>
      </c>
      <c r="U171" s="6">
        <f t="shared" si="22"/>
        <v>-48</v>
      </c>
      <c r="V171" s="6">
        <f t="shared" si="22"/>
        <v>176</v>
      </c>
      <c r="W171" s="6">
        <f t="shared" si="22"/>
        <v>218</v>
      </c>
      <c r="X171" s="6">
        <f t="shared" si="22"/>
        <v>214</v>
      </c>
      <c r="Y171" s="6">
        <f t="shared" si="22"/>
        <v>217</v>
      </c>
      <c r="Z171" s="6">
        <f t="shared" si="22"/>
        <v>-41</v>
      </c>
      <c r="AA171" s="6">
        <f t="shared" si="22"/>
        <v>4</v>
      </c>
      <c r="AB171" s="6">
        <f t="shared" si="22"/>
        <v>530</v>
      </c>
    </row>
    <row r="173" spans="1:32" x14ac:dyDescent="0.3">
      <c r="L173"/>
      <c r="N173" t="s">
        <v>284</v>
      </c>
      <c r="P173" s="38">
        <f>P167+Q167+R167+S167+W167+X167+Y167+T167+U167</f>
        <v>1312</v>
      </c>
      <c r="S173" s="38" t="s">
        <v>351</v>
      </c>
      <c r="V173" s="38">
        <f>G167+I167+J167+M167+N167+O167+K167+L167</f>
        <v>1918</v>
      </c>
    </row>
    <row r="174" spans="1:32" x14ac:dyDescent="0.3">
      <c r="L174" t="s">
        <v>285</v>
      </c>
      <c r="P174" s="38">
        <f>P173/220</f>
        <v>5.9636363636363638</v>
      </c>
      <c r="R174" s="38" t="s">
        <v>352</v>
      </c>
      <c r="V174" s="38">
        <f>V173/210</f>
        <v>9.1333333333333329</v>
      </c>
    </row>
    <row r="175" spans="1:32" ht="18" x14ac:dyDescent="0.35">
      <c r="C175" s="14" t="s">
        <v>213</v>
      </c>
    </row>
    <row r="176" spans="1:32" x14ac:dyDescent="0.3">
      <c r="C176" s="9"/>
    </row>
    <row r="177" spans="3:27" ht="28.8" x14ac:dyDescent="0.3">
      <c r="C177" s="8" t="s">
        <v>214</v>
      </c>
    </row>
    <row r="178" spans="3:27" ht="28.8" x14ac:dyDescent="0.3">
      <c r="C178" s="8" t="s">
        <v>215</v>
      </c>
    </row>
    <row r="179" spans="3:27" ht="28.8" x14ac:dyDescent="0.3">
      <c r="C179" s="8" t="s">
        <v>216</v>
      </c>
    </row>
    <row r="180" spans="3:27" x14ac:dyDescent="0.3">
      <c r="C180" s="8" t="s">
        <v>217</v>
      </c>
    </row>
    <row r="181" spans="3:27" ht="28.8" x14ac:dyDescent="0.3">
      <c r="C181" s="8" t="s">
        <v>218</v>
      </c>
    </row>
    <row r="182" spans="3:27" x14ac:dyDescent="0.3">
      <c r="C182" s="8" t="s">
        <v>219</v>
      </c>
    </row>
    <row r="183" spans="3:27" x14ac:dyDescent="0.3">
      <c r="C183" s="8" t="s">
        <v>220</v>
      </c>
    </row>
    <row r="184" spans="3:27" x14ac:dyDescent="0.3">
      <c r="C184" s="1" t="s">
        <v>26</v>
      </c>
    </row>
    <row r="185" spans="3:27" x14ac:dyDescent="0.3">
      <c r="C185" s="1"/>
    </row>
    <row r="186" spans="3:27" ht="18" x14ac:dyDescent="0.35">
      <c r="C186" s="15" t="s">
        <v>221</v>
      </c>
      <c r="D186" s="9"/>
      <c r="E186" s="9"/>
      <c r="F186" s="9"/>
      <c r="G186" s="62"/>
      <c r="H186" s="9"/>
      <c r="I186" s="9"/>
      <c r="J186" s="9"/>
      <c r="K186" s="9"/>
      <c r="L186" s="9"/>
      <c r="M186" s="9"/>
      <c r="N186" s="9"/>
      <c r="O186" s="9"/>
      <c r="P186" s="9"/>
      <c r="Q186" s="9"/>
      <c r="R186" s="9"/>
      <c r="S186" s="9"/>
      <c r="T186" s="9"/>
      <c r="U186" s="9"/>
      <c r="V186" s="9"/>
      <c r="W186" s="9"/>
      <c r="X186" s="9"/>
      <c r="Y186" s="9"/>
      <c r="Z186" s="9"/>
      <c r="AA186" s="9"/>
    </row>
    <row r="187" spans="3:27" x14ac:dyDescent="0.3">
      <c r="C187" s="110" t="s">
        <v>222</v>
      </c>
      <c r="D187" s="110"/>
      <c r="E187" s="110"/>
      <c r="F187" s="110"/>
      <c r="G187" s="63">
        <f t="shared" ref="G187:T187" si="23">SUMIF($D$2:$D$166,1,G2:G166)</f>
        <v>208</v>
      </c>
      <c r="H187" s="10">
        <f t="shared" si="23"/>
        <v>190</v>
      </c>
      <c r="I187" s="10">
        <f t="shared" si="23"/>
        <v>234</v>
      </c>
      <c r="J187" s="10">
        <f t="shared" si="23"/>
        <v>187</v>
      </c>
      <c r="K187" s="10">
        <f t="shared" si="23"/>
        <v>146</v>
      </c>
      <c r="L187" s="34">
        <f t="shared" si="23"/>
        <v>163</v>
      </c>
      <c r="M187" s="10">
        <f t="shared" si="23"/>
        <v>282</v>
      </c>
      <c r="N187" s="39">
        <f t="shared" si="23"/>
        <v>234</v>
      </c>
      <c r="O187" s="10">
        <f t="shared" si="23"/>
        <v>212</v>
      </c>
      <c r="P187" s="98">
        <f t="shared" si="23"/>
        <v>52</v>
      </c>
      <c r="Q187" s="98">
        <f t="shared" si="23"/>
        <v>209</v>
      </c>
      <c r="R187" s="98">
        <f t="shared" si="23"/>
        <v>246</v>
      </c>
      <c r="S187" s="98">
        <f t="shared" si="23"/>
        <v>209</v>
      </c>
      <c r="T187" s="98">
        <f t="shared" si="23"/>
        <v>181</v>
      </c>
      <c r="U187" s="98"/>
      <c r="V187" s="98"/>
      <c r="W187" s="10">
        <f>SUMIF($D$2:$D$166,1,W2:W166)</f>
        <v>2</v>
      </c>
      <c r="X187" s="10">
        <f>SUMIF($D$2:$D$166,1,X2:X166)</f>
        <v>6</v>
      </c>
      <c r="Y187" s="10">
        <f>SUMIF($D$2:$D$166,1,Y2:Y166)</f>
        <v>3</v>
      </c>
      <c r="Z187" s="10">
        <f>SUMIF($D$2:$D$166,1,Z2:Z166)</f>
        <v>87</v>
      </c>
      <c r="AA187" s="10">
        <f>SUMIF($D$2:$D$166,1,AA2:AA166)</f>
        <v>54</v>
      </c>
    </row>
    <row r="188" spans="3:27" x14ac:dyDescent="0.3">
      <c r="C188" s="110"/>
      <c r="D188" s="110"/>
      <c r="E188" s="110"/>
      <c r="F188" s="110"/>
      <c r="G188" s="64">
        <f>G169-G187</f>
        <v>-16</v>
      </c>
      <c r="H188" s="11">
        <f t="shared" ref="H188:AA188" si="24">H169-H187</f>
        <v>30</v>
      </c>
      <c r="I188" s="11">
        <f t="shared" si="24"/>
        <v>-14</v>
      </c>
      <c r="J188" s="11">
        <f t="shared" si="24"/>
        <v>23</v>
      </c>
      <c r="K188" s="11">
        <f t="shared" si="24"/>
        <v>74</v>
      </c>
      <c r="L188" s="11">
        <f t="shared" si="24"/>
        <v>13</v>
      </c>
      <c r="M188" s="11">
        <f t="shared" si="24"/>
        <v>-64</v>
      </c>
      <c r="N188" s="11">
        <f t="shared" si="24"/>
        <v>-24</v>
      </c>
      <c r="O188" s="11">
        <f t="shared" si="24"/>
        <v>-2</v>
      </c>
      <c r="P188" s="11">
        <f t="shared" si="24"/>
        <v>3</v>
      </c>
      <c r="Q188" s="11">
        <f t="shared" si="24"/>
        <v>11</v>
      </c>
      <c r="R188" s="11">
        <f t="shared" si="24"/>
        <v>-36</v>
      </c>
      <c r="S188" s="11">
        <f t="shared" ref="S188" si="25">S169-S187</f>
        <v>11</v>
      </c>
      <c r="T188" s="11">
        <f t="shared" ref="T188" si="26">T169-T187</f>
        <v>39</v>
      </c>
      <c r="U188" s="11"/>
      <c r="V188" s="11"/>
      <c r="W188" s="11">
        <f t="shared" si="24"/>
        <v>218</v>
      </c>
      <c r="X188" s="11">
        <f t="shared" si="24"/>
        <v>214</v>
      </c>
      <c r="Y188" s="11">
        <f t="shared" si="24"/>
        <v>217</v>
      </c>
      <c r="Z188" s="11">
        <f t="shared" si="24"/>
        <v>-22</v>
      </c>
      <c r="AA188" s="11">
        <f t="shared" si="24"/>
        <v>11</v>
      </c>
    </row>
    <row r="189" spans="3:27" x14ac:dyDescent="0.3">
      <c r="C189" s="111"/>
      <c r="D189" s="112"/>
      <c r="E189" s="112"/>
      <c r="F189" s="112"/>
      <c r="G189" s="65"/>
      <c r="H189" s="12"/>
      <c r="I189" s="12"/>
      <c r="J189" s="12"/>
      <c r="K189" s="12"/>
      <c r="L189" s="35"/>
      <c r="M189" s="12"/>
      <c r="N189" s="40"/>
      <c r="O189" s="12"/>
      <c r="P189" s="99"/>
      <c r="Q189" s="99"/>
      <c r="R189" s="99"/>
      <c r="S189" s="99"/>
      <c r="T189" s="99"/>
      <c r="U189" s="99"/>
      <c r="V189" s="99"/>
      <c r="W189" s="12"/>
      <c r="X189" s="12"/>
      <c r="Y189" s="12"/>
      <c r="Z189" s="12"/>
      <c r="AA189" s="13"/>
    </row>
    <row r="190" spans="3:27" x14ac:dyDescent="0.3">
      <c r="C190" s="110" t="s">
        <v>223</v>
      </c>
      <c r="D190" s="110"/>
      <c r="E190" s="110"/>
      <c r="F190" s="110"/>
      <c r="G190" s="63">
        <f t="shared" ref="G190:T190" si="27">SUMIF($D$2:$D$166,2,G2:G166)</f>
        <v>0</v>
      </c>
      <c r="H190" s="10">
        <f t="shared" si="27"/>
        <v>0</v>
      </c>
      <c r="I190" s="10">
        <f t="shared" si="27"/>
        <v>0</v>
      </c>
      <c r="J190" s="10">
        <f t="shared" si="27"/>
        <v>6</v>
      </c>
      <c r="K190" s="10">
        <f t="shared" si="27"/>
        <v>8</v>
      </c>
      <c r="L190" s="34">
        <f t="shared" si="27"/>
        <v>2</v>
      </c>
      <c r="M190" s="10">
        <f t="shared" si="27"/>
        <v>0</v>
      </c>
      <c r="N190" s="39">
        <f t="shared" si="27"/>
        <v>2</v>
      </c>
      <c r="O190" s="10">
        <f t="shared" si="27"/>
        <v>26</v>
      </c>
      <c r="P190" s="98">
        <f t="shared" si="27"/>
        <v>0</v>
      </c>
      <c r="Q190" s="98">
        <f t="shared" si="27"/>
        <v>20</v>
      </c>
      <c r="R190" s="98">
        <f t="shared" si="27"/>
        <v>13</v>
      </c>
      <c r="S190" s="98">
        <f t="shared" si="27"/>
        <v>13</v>
      </c>
      <c r="T190" s="98">
        <f t="shared" si="27"/>
        <v>9</v>
      </c>
      <c r="U190" s="98"/>
      <c r="V190" s="98"/>
      <c r="W190" s="10">
        <f>SUMIF($D$2:$D$166,2,W2:W166)</f>
        <v>0</v>
      </c>
      <c r="X190" s="10">
        <f>SUMIF($D$2:$D$166,2,X2:X166)</f>
        <v>0</v>
      </c>
      <c r="Y190" s="10">
        <f>SUMIF($D$2:$D$166,2,Y2:Y166)</f>
        <v>0</v>
      </c>
      <c r="Z190" s="10">
        <f>SUMIF($D$2:$D$166,2,Z2:Z166)</f>
        <v>11</v>
      </c>
      <c r="AA190" s="10">
        <f>SUMIF($D$2:$D$166,2,AA2:AA166)</f>
        <v>0</v>
      </c>
    </row>
    <row r="191" spans="3:27" x14ac:dyDescent="0.3">
      <c r="C191" s="110"/>
      <c r="D191" s="110"/>
      <c r="E191" s="110"/>
      <c r="F191" s="110"/>
      <c r="G191" s="64">
        <f>G169-(G187+G190)</f>
        <v>-16</v>
      </c>
      <c r="H191" s="11">
        <f t="shared" ref="H191:AA191" si="28">H169-(H187+H190)</f>
        <v>30</v>
      </c>
      <c r="I191" s="11">
        <f t="shared" si="28"/>
        <v>-14</v>
      </c>
      <c r="J191" s="11">
        <f t="shared" si="28"/>
        <v>17</v>
      </c>
      <c r="K191" s="11">
        <f t="shared" si="28"/>
        <v>66</v>
      </c>
      <c r="L191" s="11">
        <f t="shared" si="28"/>
        <v>11</v>
      </c>
      <c r="M191" s="11">
        <f t="shared" si="28"/>
        <v>-64</v>
      </c>
      <c r="N191" s="11">
        <f t="shared" si="28"/>
        <v>-26</v>
      </c>
      <c r="O191" s="11">
        <f t="shared" si="28"/>
        <v>-28</v>
      </c>
      <c r="P191" s="11">
        <f t="shared" si="28"/>
        <v>3</v>
      </c>
      <c r="Q191" s="11">
        <f t="shared" si="28"/>
        <v>-9</v>
      </c>
      <c r="R191" s="11">
        <f t="shared" si="28"/>
        <v>-49</v>
      </c>
      <c r="S191" s="11">
        <f t="shared" ref="S191" si="29">S169-(S187+S190)</f>
        <v>-2</v>
      </c>
      <c r="T191" s="11">
        <f t="shared" ref="T191" si="30">T169-(T187+T190)</f>
        <v>30</v>
      </c>
      <c r="U191" s="11"/>
      <c r="V191" s="11"/>
      <c r="W191" s="11">
        <f t="shared" si="28"/>
        <v>218</v>
      </c>
      <c r="X191" s="11">
        <f t="shared" si="28"/>
        <v>214</v>
      </c>
      <c r="Y191" s="11">
        <f t="shared" si="28"/>
        <v>217</v>
      </c>
      <c r="Z191" s="11">
        <f t="shared" si="28"/>
        <v>-33</v>
      </c>
      <c r="AA191" s="11">
        <f t="shared" si="28"/>
        <v>11</v>
      </c>
    </row>
    <row r="192" spans="3:27" x14ac:dyDescent="0.3">
      <c r="C192" s="111"/>
      <c r="D192" s="112"/>
      <c r="E192" s="112"/>
      <c r="F192" s="112"/>
      <c r="G192" s="65"/>
      <c r="H192" s="12"/>
      <c r="I192" s="12"/>
      <c r="J192" s="12"/>
      <c r="K192" s="12"/>
      <c r="L192" s="35"/>
      <c r="M192" s="12"/>
      <c r="N192" s="40"/>
      <c r="O192" s="12"/>
      <c r="P192" s="99"/>
      <c r="Q192" s="99"/>
      <c r="R192" s="99"/>
      <c r="S192" s="99"/>
      <c r="T192" s="99"/>
      <c r="U192" s="99"/>
      <c r="V192" s="99"/>
      <c r="W192" s="12"/>
      <c r="X192" s="12"/>
      <c r="Y192" s="12"/>
      <c r="Z192" s="12"/>
      <c r="AA192" s="13"/>
    </row>
    <row r="193" spans="3:27" x14ac:dyDescent="0.3">
      <c r="C193" s="110" t="s">
        <v>224</v>
      </c>
      <c r="D193" s="110"/>
      <c r="E193" s="110"/>
      <c r="F193" s="110"/>
      <c r="G193" s="63">
        <f t="shared" ref="G193:T193" si="31">SUMIF($D$2:$D$166,3,G2:G166)</f>
        <v>0</v>
      </c>
      <c r="H193" s="10">
        <f t="shared" si="31"/>
        <v>0</v>
      </c>
      <c r="I193" s="10">
        <f t="shared" si="31"/>
        <v>0</v>
      </c>
      <c r="J193" s="10">
        <f t="shared" si="31"/>
        <v>2</v>
      </c>
      <c r="K193" s="10">
        <f t="shared" si="31"/>
        <v>3</v>
      </c>
      <c r="L193" s="34">
        <f t="shared" si="31"/>
        <v>2</v>
      </c>
      <c r="M193" s="10">
        <f t="shared" si="31"/>
        <v>0</v>
      </c>
      <c r="N193" s="39">
        <f t="shared" si="31"/>
        <v>2</v>
      </c>
      <c r="O193" s="10">
        <f t="shared" si="31"/>
        <v>3</v>
      </c>
      <c r="P193" s="98">
        <f t="shared" si="31"/>
        <v>0</v>
      </c>
      <c r="Q193" s="98">
        <f t="shared" si="31"/>
        <v>0</v>
      </c>
      <c r="R193" s="98">
        <f t="shared" si="31"/>
        <v>15</v>
      </c>
      <c r="S193" s="98">
        <f t="shared" si="31"/>
        <v>0</v>
      </c>
      <c r="T193" s="98">
        <f t="shared" si="31"/>
        <v>0</v>
      </c>
      <c r="U193" s="98"/>
      <c r="V193" s="98"/>
      <c r="W193" s="10">
        <f>SUMIF($D$2:$D$166,3,W2:W166)</f>
        <v>0</v>
      </c>
      <c r="X193" s="10">
        <f>SUMIF($D$2:$D$166,3,X2:X166)</f>
        <v>0</v>
      </c>
      <c r="Y193" s="10">
        <f>SUMIF($D$2:$D$166,3,Y2:Y166)</f>
        <v>0</v>
      </c>
      <c r="Z193" s="10">
        <f>SUMIF($D$2:$D$166,3,Z2:Z166)</f>
        <v>1</v>
      </c>
      <c r="AA193" s="10">
        <f>SUMIF($D$2:$D$166,3,AA2:AA166)</f>
        <v>0</v>
      </c>
    </row>
    <row r="194" spans="3:27" x14ac:dyDescent="0.3">
      <c r="C194" s="107"/>
      <c r="D194" s="107"/>
      <c r="E194" s="107"/>
      <c r="F194" s="107"/>
      <c r="G194" s="64">
        <f>G169-(G187+G190+G193)</f>
        <v>-16</v>
      </c>
      <c r="H194" s="11">
        <f t="shared" ref="H194:AA194" si="32">H169-(H187+H190+H193)</f>
        <v>30</v>
      </c>
      <c r="I194" s="11">
        <f t="shared" si="32"/>
        <v>-14</v>
      </c>
      <c r="J194" s="11">
        <f t="shared" si="32"/>
        <v>15</v>
      </c>
      <c r="K194" s="11">
        <f t="shared" si="32"/>
        <v>63</v>
      </c>
      <c r="L194" s="11">
        <f t="shared" si="32"/>
        <v>9</v>
      </c>
      <c r="M194" s="11">
        <f t="shared" si="32"/>
        <v>-64</v>
      </c>
      <c r="N194" s="11">
        <f t="shared" si="32"/>
        <v>-28</v>
      </c>
      <c r="O194" s="11">
        <f t="shared" si="32"/>
        <v>-31</v>
      </c>
      <c r="P194" s="11">
        <f t="shared" si="32"/>
        <v>3</v>
      </c>
      <c r="Q194" s="11">
        <f t="shared" si="32"/>
        <v>-9</v>
      </c>
      <c r="R194" s="11">
        <f t="shared" si="32"/>
        <v>-64</v>
      </c>
      <c r="S194" s="11">
        <f t="shared" ref="S194" si="33">S169-(S187+S190+S193)</f>
        <v>-2</v>
      </c>
      <c r="T194" s="11">
        <f t="shared" ref="T194" si="34">T169-(T187+T190+T193)</f>
        <v>30</v>
      </c>
      <c r="U194" s="11"/>
      <c r="V194" s="11"/>
      <c r="W194" s="11">
        <f t="shared" si="32"/>
        <v>218</v>
      </c>
      <c r="X194" s="11">
        <f t="shared" si="32"/>
        <v>214</v>
      </c>
      <c r="Y194" s="11">
        <f t="shared" si="32"/>
        <v>217</v>
      </c>
      <c r="Z194" s="11">
        <f t="shared" si="32"/>
        <v>-34</v>
      </c>
      <c r="AA194" s="11">
        <f t="shared" si="32"/>
        <v>11</v>
      </c>
    </row>
    <row r="195" spans="3:27" x14ac:dyDescent="0.3">
      <c r="C195" s="108"/>
      <c r="D195" s="109"/>
      <c r="E195" s="109"/>
      <c r="F195" s="109"/>
      <c r="G195" s="65"/>
      <c r="H195" s="12"/>
      <c r="I195" s="12"/>
      <c r="J195" s="12"/>
      <c r="K195" s="12"/>
      <c r="L195" s="35"/>
      <c r="M195" s="12"/>
      <c r="N195" s="40"/>
      <c r="O195" s="12"/>
      <c r="P195" s="99"/>
      <c r="Q195" s="99"/>
      <c r="R195" s="99"/>
      <c r="S195" s="99"/>
      <c r="T195" s="99"/>
      <c r="U195" s="99"/>
      <c r="V195" s="99"/>
      <c r="W195" s="12"/>
      <c r="X195" s="12"/>
      <c r="Y195" s="12"/>
      <c r="Z195" s="12"/>
      <c r="AA195" s="13"/>
    </row>
  </sheetData>
  <autoFilter ref="L1:L195" xr:uid="{00000000-0009-0000-0000-000000000000}"/>
  <customSheetViews>
    <customSheetView guid="{E6861282-EC18-4F21-9180-07660DCE8652}" showAutoFilter="1">
      <pane xSplit="3" ySplit="1" topLeftCell="D2" activePane="bottomRight" state="frozen"/>
      <selection pane="bottomRight" activeCell="C151" sqref="C151"/>
      <pageMargins left="0.7" right="0.7" top="0.75" bottom="0.75" header="0.3" footer="0.3"/>
      <pageSetup orientation="portrait" r:id="rId1"/>
      <autoFilter ref="L1:L195" xr:uid="{00000000-0009-0000-0000-000000000000}"/>
    </customSheetView>
    <customSheetView guid="{A58C6F90-C422-4B0B-ACFF-C9D846F9D924}" hiddenColumns="1" topLeftCell="C1">
      <pane xSplit="7" ySplit="1" topLeftCell="J163" activePane="bottomRight" state="frozen"/>
      <selection pane="bottomRight" activeCell="I165" sqref="I165"/>
      <pageMargins left="0.7" right="0.7" top="0.75" bottom="0.75" header="0.3" footer="0.3"/>
      <pageSetup orientation="portrait" r:id="rId2"/>
    </customSheetView>
    <customSheetView guid="{C874DFC9-A171-47FA-AB53-5F9C9F009033}" scale="90" hiddenColumns="1" topLeftCell="C1">
      <pane xSplit="7" ySplit="1" topLeftCell="J164" activePane="bottomRight" state="frozen"/>
      <selection pane="bottomRight" activeCell="W173" sqref="W173"/>
      <pageMargins left="0.7" right="0.7" top="0.75" bottom="0.75" header="0.3" footer="0.3"/>
      <pageSetup orientation="portrait" r:id="rId3"/>
    </customSheetView>
    <customSheetView guid="{6670C018-FA0A-48A3-8ACA-EE2968A3A952}" scale="110" hiddenColumns="1" topLeftCell="C1">
      <pane xSplit="3" ySplit="1" topLeftCell="F2" activePane="bottomRight" state="frozen"/>
      <selection pane="bottomRight" activeCell="L16" sqref="L16"/>
      <pageMargins left="0.7" right="0.7" top="0.75" bottom="0.75" header="0.3" footer="0.3"/>
      <pageSetup orientation="portrait" r:id="rId4"/>
    </customSheetView>
    <customSheetView guid="{743A934E-89F7-46E8-BA73-C356391F1314}" scale="90">
      <pane xSplit="3" ySplit="1" topLeftCell="D110" activePane="bottomRight" state="frozen"/>
      <selection pane="bottomRight" activeCell="N8" sqref="N8"/>
      <pageMargins left="0.7" right="0.7" top="0.75" bottom="0.75" header="0.3" footer="0.3"/>
      <pageSetup orientation="portrait" r:id="rId5"/>
    </customSheetView>
    <customSheetView guid="{9DD0FC82-B28C-4793-9AE4-5270CB133B1E}" scale="90" hiddenColumns="1" topLeftCell="C1">
      <pane xSplit="7" ySplit="1" topLeftCell="J162" activePane="bottomRight" state="frozen"/>
      <selection pane="bottomRight" activeCell="G169" sqref="G169"/>
      <pageMargins left="0.7" right="0.7" top="0.75" bottom="0.75" header="0.3" footer="0.3"/>
      <pageSetup orientation="portrait" r:id="rId6"/>
    </customSheetView>
    <customSheetView guid="{5BED240D-C49C-46A6-AF8A-3644B4AD2393}" scale="110" hiddenColumns="1" topLeftCell="C1">
      <pane xSplit="7" ySplit="1" topLeftCell="J122" activePane="bottomRight" state="frozen"/>
      <selection pane="bottomRight" activeCell="C122" sqref="A122:XFD122"/>
      <pageMargins left="0.7" right="0.7" top="0.75" bottom="0.75" header="0.3" footer="0.3"/>
      <pageSetup orientation="portrait" r:id="rId7"/>
    </customSheetView>
    <customSheetView guid="{AA642A7B-64AE-4C63-A8BF-6B1C27D4A390}" scale="90" hiddenColumns="1" topLeftCell="C1">
      <pane xSplit="3" ySplit="1" topLeftCell="F143" activePane="bottomRight" state="frozen"/>
      <selection pane="bottomRight" activeCell="C147" sqref="C147"/>
      <pageMargins left="0.7" right="0.7" top="0.75" bottom="0.75" header="0.3" footer="0.3"/>
      <pageSetup orientation="portrait" r:id="rId8"/>
    </customSheetView>
    <customSheetView guid="{DB1C7375-7B7D-433E-AA12-B45B19093A07}" scale="90" hiddenColumns="1" topLeftCell="C1">
      <pane xSplit="3" ySplit="1" topLeftCell="F17" activePane="bottomRight" state="frozen"/>
      <selection pane="bottomRight" activeCell="K21" sqref="K21"/>
      <pageMargins left="0.7" right="0.7" top="0.75" bottom="0.75" header="0.3" footer="0.3"/>
      <pageSetup orientation="portrait" r:id="rId9"/>
    </customSheetView>
    <customSheetView guid="{18D43E88-3439-4FBE-9967-97E4DB8DF41E}" scale="90" hiddenColumns="1" topLeftCell="C1">
      <pane xSplit="7" ySplit="1" topLeftCell="J44" activePane="bottomRight" state="frozen"/>
      <selection pane="bottomRight" activeCell="W104" sqref="W104"/>
      <pageMargins left="0.7" right="0.7" top="0.75" bottom="0.75" header="0.3" footer="0.3"/>
      <pageSetup orientation="portrait" r:id="rId10"/>
    </customSheetView>
    <customSheetView guid="{C4A8855F-15C7-4E9A-8F0C-18EB7AB83F97}" hiddenColumns="1" topLeftCell="C1">
      <pane xSplit="4" ySplit="1" topLeftCell="G2" activePane="bottomRight" state="frozen"/>
      <selection pane="bottomRight" activeCell="L2" sqref="L2"/>
      <pageMargins left="0.7" right="0.7" top="0.75" bottom="0.75" header="0.3" footer="0.3"/>
      <pageSetup orientation="portrait" r:id="rId11"/>
    </customSheetView>
    <customSheetView guid="{EA5BC267-8E8A-4448-93CF-E9F1D9A89539}" showAutoFilter="1">
      <pane xSplit="3" ySplit="1" topLeftCell="D2" activePane="bottomRight" state="frozen"/>
      <selection pane="bottomRight" activeCell="C151" sqref="C151"/>
      <pageMargins left="0.7" right="0.7" top="0.75" bottom="0.75" header="0.3" footer="0.3"/>
      <pageSetup orientation="portrait" r:id="rId12"/>
      <autoFilter ref="L1:L195" xr:uid="{70F78C4D-95F4-4EFA-B604-C77D4ADA8973}"/>
    </customSheetView>
  </customSheetViews>
  <mergeCells count="14">
    <mergeCell ref="C194:F194"/>
    <mergeCell ref="C195:F195"/>
    <mergeCell ref="C187:F187"/>
    <mergeCell ref="C190:F190"/>
    <mergeCell ref="C193:F193"/>
    <mergeCell ref="C188:F188"/>
    <mergeCell ref="C189:F189"/>
    <mergeCell ref="C191:F191"/>
    <mergeCell ref="C192:F192"/>
    <mergeCell ref="A167:D167"/>
    <mergeCell ref="A169:D169"/>
    <mergeCell ref="A171:D171"/>
    <mergeCell ref="A168:D168"/>
    <mergeCell ref="A170:D170"/>
  </mergeCells>
  <pageMargins left="0.7" right="0.7" top="0.75" bottom="0.75" header="0.3" footer="0.3"/>
  <pageSetup orientation="portrait" r:id="rId13"/>
  <legacyDrawing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Bélanger, Martin (08-DGFa)</dc:creator>
  <cp:lastModifiedBy>Chénard, Nathalie (BSMS)</cp:lastModifiedBy>
  <dcterms:created xsi:type="dcterms:W3CDTF">2020-01-06T14:16:03Z</dcterms:created>
  <dcterms:modified xsi:type="dcterms:W3CDTF">2023-04-14T13:54:10Z</dcterms:modified>
</cp:coreProperties>
</file>